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Jahresvoranschlag" sheetId="2" r:id="rId1"/>
    <sheet name="Verteilung AE UV" sheetId="3" r:id="rId2"/>
    <sheet name="Verteilung HB FVen" sheetId="4" r:id="rId3"/>
    <sheet name="Verteilung HB STVen" sheetId="5" r:id="rId4"/>
    <sheet name="Studierendenanzahl" sheetId="6" r:id="rId5"/>
  </sheets>
  <definedNames>
    <definedName name="_xlnm._FilterDatabase" localSheetId="4">Studierendenanzahl!$A$158:$C$159</definedName>
    <definedName name="LehramtAE">'Verteilung AE UV'!#REF!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7" i="2" l="1"/>
  <c r="B46" i="2"/>
  <c r="B45" i="2"/>
  <c r="B43" i="2"/>
  <c r="B42" i="2"/>
  <c r="B41" i="2"/>
  <c r="B39" i="2"/>
  <c r="B37" i="2"/>
  <c r="B38" i="2"/>
  <c r="B36" i="2"/>
  <c r="B35" i="2"/>
  <c r="B34" i="2"/>
  <c r="B33" i="2"/>
  <c r="B32" i="2"/>
  <c r="B31" i="2"/>
  <c r="B30" i="2"/>
  <c r="F69" i="3"/>
  <c r="F50" i="3"/>
  <c r="D51" i="3"/>
  <c r="F51" i="3"/>
  <c r="F55" i="3"/>
  <c r="F54" i="3"/>
  <c r="F53" i="3"/>
  <c r="F67" i="3"/>
  <c r="D67" i="3"/>
  <c r="D66" i="3"/>
  <c r="F66" i="3" s="1"/>
  <c r="F65" i="3" s="1"/>
  <c r="C65" i="3"/>
  <c r="F62" i="3"/>
  <c r="D63" i="3"/>
  <c r="F63" i="3" s="1"/>
  <c r="D62" i="3"/>
  <c r="C61" i="3"/>
  <c r="F59" i="3"/>
  <c r="F58" i="3"/>
  <c r="F57" i="3" s="1"/>
  <c r="D58" i="3"/>
  <c r="D59" i="3"/>
  <c r="C57" i="3"/>
  <c r="G310" i="6"/>
  <c r="B297" i="6"/>
  <c r="B290" i="6"/>
  <c r="B288" i="6" s="1"/>
  <c r="B283" i="6"/>
  <c r="B278" i="6"/>
  <c r="B274" i="6"/>
  <c r="B268" i="6"/>
  <c r="B263" i="6"/>
  <c r="B254" i="6"/>
  <c r="B250" i="6"/>
  <c r="B243" i="6"/>
  <c r="B240" i="6"/>
  <c r="B234" i="6"/>
  <c r="B232" i="6"/>
  <c r="B226" i="6"/>
  <c r="B222" i="6"/>
  <c r="B217" i="6"/>
  <c r="B200" i="6"/>
  <c r="B194" i="6"/>
  <c r="B188" i="6"/>
  <c r="B184" i="6"/>
  <c r="B180" i="6"/>
  <c r="B176" i="6"/>
  <c r="B76" i="6"/>
  <c r="B72" i="6"/>
  <c r="B67" i="6"/>
  <c r="B61" i="6"/>
  <c r="B54" i="6"/>
  <c r="B48" i="6"/>
  <c r="B41" i="6"/>
  <c r="B35" i="6"/>
  <c r="B33" i="6" s="1"/>
  <c r="B25" i="6"/>
  <c r="B22" i="6"/>
  <c r="B20" i="6" s="1"/>
  <c r="B5" i="6"/>
  <c r="B3" i="6" s="1"/>
  <c r="D297" i="6"/>
  <c r="D290" i="6"/>
  <c r="D288" i="6" s="1"/>
  <c r="D306" i="6" s="1"/>
  <c r="D283" i="6"/>
  <c r="D278" i="6"/>
  <c r="D274" i="6"/>
  <c r="D268" i="6"/>
  <c r="D263" i="6"/>
  <c r="D254" i="6"/>
  <c r="D250" i="6"/>
  <c r="D243" i="6"/>
  <c r="D240" i="6"/>
  <c r="D234" i="6"/>
  <c r="D232" i="6"/>
  <c r="D226" i="6"/>
  <c r="D222" i="6"/>
  <c r="D217" i="6"/>
  <c r="D200" i="6"/>
  <c r="D194" i="6"/>
  <c r="D188" i="6"/>
  <c r="D184" i="6"/>
  <c r="D180" i="6"/>
  <c r="D176" i="6"/>
  <c r="D76" i="6"/>
  <c r="D72" i="6"/>
  <c r="D67" i="6"/>
  <c r="D61" i="6"/>
  <c r="D54" i="6"/>
  <c r="D48" i="6"/>
  <c r="D41" i="6"/>
  <c r="D33" i="6" s="1"/>
  <c r="D35" i="6"/>
  <c r="D25" i="6"/>
  <c r="D22" i="6"/>
  <c r="D20" i="6" s="1"/>
  <c r="D5" i="6"/>
  <c r="D3" i="6"/>
  <c r="F61" i="3" l="1"/>
  <c r="B306" i="6"/>
  <c r="D7" i="3" l="1"/>
  <c r="B49" i="5"/>
  <c r="B47" i="5"/>
  <c r="B46" i="5"/>
  <c r="B45" i="5"/>
  <c r="B43" i="5"/>
  <c r="B42" i="5"/>
  <c r="B41" i="5"/>
  <c r="B40" i="5"/>
  <c r="B37" i="5"/>
  <c r="B36" i="5"/>
  <c r="B35" i="5"/>
  <c r="B34" i="5"/>
  <c r="B33" i="5"/>
  <c r="B32" i="5"/>
  <c r="B31" i="5"/>
  <c r="B29" i="5"/>
  <c r="B28" i="5"/>
  <c r="B27" i="5"/>
  <c r="B25" i="5"/>
  <c r="B24" i="5"/>
  <c r="B23" i="5"/>
  <c r="B22" i="5"/>
  <c r="B21" i="5"/>
  <c r="B17" i="5"/>
  <c r="B18" i="5"/>
  <c r="B12" i="4"/>
  <c r="B48" i="5"/>
  <c r="B44" i="5"/>
  <c r="B30" i="5"/>
  <c r="B26" i="5"/>
  <c r="B14" i="5"/>
  <c r="B7" i="5"/>
  <c r="B6" i="5"/>
  <c r="D48" i="5" s="1"/>
  <c r="B5" i="5"/>
  <c r="B24" i="4"/>
  <c r="D23" i="4"/>
  <c r="D24" i="4" s="1"/>
  <c r="D22" i="4"/>
  <c r="D21" i="4"/>
  <c r="D20" i="4"/>
  <c r="B6" i="4"/>
  <c r="B5" i="4"/>
  <c r="D12" i="4" s="1"/>
  <c r="B4" i="4"/>
  <c r="D55" i="3"/>
  <c r="D54" i="3"/>
  <c r="D53" i="3"/>
  <c r="D52" i="3"/>
  <c r="F52" i="3" s="1"/>
  <c r="D48" i="3"/>
  <c r="F48" i="3" s="1"/>
  <c r="D47" i="3"/>
  <c r="F47" i="3" s="1"/>
  <c r="D46" i="3"/>
  <c r="F46" i="3" s="1"/>
  <c r="C45" i="3"/>
  <c r="D43" i="3"/>
  <c r="F43" i="3" s="1"/>
  <c r="D42" i="3"/>
  <c r="F42" i="3" s="1"/>
  <c r="C41" i="3"/>
  <c r="D39" i="3"/>
  <c r="F39" i="3" s="1"/>
  <c r="D38" i="3"/>
  <c r="F38" i="3" s="1"/>
  <c r="C37" i="3"/>
  <c r="D35" i="3"/>
  <c r="F35" i="3" s="1"/>
  <c r="D34" i="3"/>
  <c r="F34" i="3" s="1"/>
  <c r="C33" i="3"/>
  <c r="D31" i="3"/>
  <c r="F31" i="3" s="1"/>
  <c r="D30" i="3"/>
  <c r="F30" i="3" s="1"/>
  <c r="C29" i="3"/>
  <c r="D27" i="3"/>
  <c r="F27" i="3" s="1"/>
  <c r="F26" i="3"/>
  <c r="C25" i="3"/>
  <c r="D23" i="3"/>
  <c r="F23" i="3" s="1"/>
  <c r="D22" i="3"/>
  <c r="F22" i="3" s="1"/>
  <c r="C21" i="3"/>
  <c r="D19" i="3"/>
  <c r="F19" i="3" s="1"/>
  <c r="D18" i="3"/>
  <c r="F18" i="3" s="1"/>
  <c r="C17" i="3"/>
  <c r="D15" i="3"/>
  <c r="F15" i="3" s="1"/>
  <c r="D14" i="3"/>
  <c r="F14" i="3" s="1"/>
  <c r="C13" i="3"/>
  <c r="D11" i="3"/>
  <c r="F11" i="3" s="1"/>
  <c r="D10" i="3"/>
  <c r="F10" i="3" s="1"/>
  <c r="C9" i="3"/>
  <c r="F7" i="3"/>
  <c r="D6" i="3"/>
  <c r="F6" i="3" s="1"/>
  <c r="C170" i="2"/>
  <c r="B51" i="2"/>
  <c r="B50" i="2"/>
  <c r="B49" i="2"/>
  <c r="B48" i="2"/>
  <c r="B27" i="2"/>
  <c r="F13" i="3" l="1"/>
  <c r="F21" i="3"/>
  <c r="B15" i="4"/>
  <c r="B13" i="4"/>
  <c r="B14" i="4"/>
  <c r="C14" i="2"/>
  <c r="F5" i="3"/>
  <c r="F9" i="3"/>
  <c r="F17" i="3"/>
  <c r="F29" i="3"/>
  <c r="F37" i="3"/>
  <c r="F41" i="3"/>
  <c r="F33" i="3"/>
  <c r="F25" i="3"/>
  <c r="F45" i="3"/>
  <c r="D10" i="4"/>
  <c r="D13" i="4"/>
  <c r="D17" i="5"/>
  <c r="D23" i="5"/>
  <c r="D27" i="5"/>
  <c r="D31" i="5"/>
  <c r="D35" i="5"/>
  <c r="D41" i="5"/>
  <c r="D45" i="5"/>
  <c r="D49" i="5"/>
  <c r="D14" i="4"/>
  <c r="D18" i="5"/>
  <c r="D24" i="5"/>
  <c r="D28" i="5"/>
  <c r="D32" i="5"/>
  <c r="D36" i="5"/>
  <c r="D42" i="5"/>
  <c r="D46" i="5"/>
  <c r="D52" i="5"/>
  <c r="D15" i="4"/>
  <c r="D21" i="5"/>
  <c r="D25" i="5"/>
  <c r="D29" i="5"/>
  <c r="D33" i="5"/>
  <c r="D37" i="5"/>
  <c r="D43" i="5"/>
  <c r="D47" i="5"/>
  <c r="D14" i="5"/>
  <c r="D22" i="5"/>
  <c r="D26" i="5"/>
  <c r="D30" i="5"/>
  <c r="D34" i="5"/>
  <c r="D40" i="5"/>
  <c r="D44" i="5"/>
  <c r="B52" i="5"/>
  <c r="B11" i="5" s="1"/>
  <c r="B10" i="4" l="1"/>
  <c r="C13" i="4" s="1"/>
  <c r="E13" i="4" s="1"/>
  <c r="F13" i="4" s="1"/>
  <c r="E21" i="4" s="1"/>
  <c r="B40" i="2"/>
  <c r="B52" i="2" s="1"/>
  <c r="C34" i="5"/>
  <c r="E34" i="5" s="1"/>
  <c r="F34" i="5" s="1"/>
  <c r="C30" i="5"/>
  <c r="E30" i="5" s="1"/>
  <c r="F30" i="5" s="1"/>
  <c r="C26" i="5"/>
  <c r="E26" i="5" s="1"/>
  <c r="F26" i="5" s="1"/>
  <c r="C22" i="5"/>
  <c r="E22" i="5" s="1"/>
  <c r="F22" i="5" s="1"/>
  <c r="C14" i="5"/>
  <c r="C23" i="5"/>
  <c r="E23" i="5" s="1"/>
  <c r="F23" i="5" s="1"/>
  <c r="C17" i="5"/>
  <c r="E17" i="5" s="1"/>
  <c r="F17" i="5" s="1"/>
  <c r="C28" i="5"/>
  <c r="E28" i="5" s="1"/>
  <c r="F28" i="5" s="1"/>
  <c r="C49" i="5"/>
  <c r="E49" i="5" s="1"/>
  <c r="F49" i="5" s="1"/>
  <c r="C33" i="5"/>
  <c r="E33" i="5" s="1"/>
  <c r="F33" i="5" s="1"/>
  <c r="C35" i="5"/>
  <c r="E35" i="5" s="1"/>
  <c r="F35" i="5" s="1"/>
  <c r="C27" i="5"/>
  <c r="E27" i="5" s="1"/>
  <c r="F27" i="5" s="1"/>
  <c r="C29" i="5"/>
  <c r="E29" i="5" s="1"/>
  <c r="F29" i="5" s="1"/>
  <c r="C32" i="5"/>
  <c r="E32" i="5" s="1"/>
  <c r="F32" i="5" s="1"/>
  <c r="C48" i="5"/>
  <c r="E48" i="5" s="1"/>
  <c r="F48" i="5" s="1"/>
  <c r="C21" i="5"/>
  <c r="E21" i="5" s="1"/>
  <c r="F21" i="5" s="1"/>
  <c r="C37" i="5"/>
  <c r="E37" i="5" s="1"/>
  <c r="F37" i="5" s="1"/>
  <c r="C44" i="5"/>
  <c r="E44" i="5" s="1"/>
  <c r="F44" i="5" s="1"/>
  <c r="C18" i="5"/>
  <c r="E18" i="5" s="1"/>
  <c r="F18" i="5" s="1"/>
  <c r="C45" i="5"/>
  <c r="E45" i="5" s="1"/>
  <c r="F45" i="5" s="1"/>
  <c r="C40" i="5"/>
  <c r="E40" i="5" s="1"/>
  <c r="F40" i="5" s="1"/>
  <c r="C25" i="5"/>
  <c r="E25" i="5" s="1"/>
  <c r="F25" i="5" s="1"/>
  <c r="C31" i="5"/>
  <c r="E31" i="5" s="1"/>
  <c r="F31" i="5" s="1"/>
  <c r="C47" i="5"/>
  <c r="E47" i="5" s="1"/>
  <c r="F47" i="5" s="1"/>
  <c r="C24" i="5"/>
  <c r="E24" i="5" s="1"/>
  <c r="F24" i="5" s="1"/>
  <c r="C36" i="5"/>
  <c r="E36" i="5" s="1"/>
  <c r="F36" i="5" s="1"/>
  <c r="C41" i="5"/>
  <c r="E41" i="5" s="1"/>
  <c r="F41" i="5" s="1"/>
  <c r="C42" i="5"/>
  <c r="E42" i="5" s="1"/>
  <c r="F42" i="5" s="1"/>
  <c r="C46" i="5"/>
  <c r="E46" i="5" s="1"/>
  <c r="F46" i="5" s="1"/>
  <c r="C43" i="5"/>
  <c r="E43" i="5" s="1"/>
  <c r="F43" i="5" s="1"/>
  <c r="C52" i="5"/>
  <c r="E52" i="5" s="1"/>
  <c r="F52" i="5" s="1"/>
  <c r="D11" i="5"/>
  <c r="C15" i="4" l="1"/>
  <c r="E15" i="4" s="1"/>
  <c r="F15" i="4" s="1"/>
  <c r="E23" i="4" s="1"/>
  <c r="B119" i="2" s="1"/>
  <c r="C14" i="4"/>
  <c r="E14" i="4" s="1"/>
  <c r="F14" i="4" s="1"/>
  <c r="E22" i="4" s="1"/>
  <c r="B118" i="2" s="1"/>
  <c r="C12" i="4"/>
  <c r="C10" i="4" s="1"/>
  <c r="B146" i="2"/>
  <c r="B125" i="2"/>
  <c r="B141" i="2"/>
  <c r="B124" i="2"/>
  <c r="B132" i="2"/>
  <c r="B131" i="2"/>
  <c r="B149" i="2"/>
  <c r="B129" i="2"/>
  <c r="B136" i="2"/>
  <c r="B130" i="2"/>
  <c r="B145" i="2"/>
  <c r="B151" i="2"/>
  <c r="B142" i="2"/>
  <c r="B138" i="2"/>
  <c r="B156" i="2"/>
  <c r="B134" i="2"/>
  <c r="C11" i="5"/>
  <c r="E14" i="5"/>
  <c r="B150" i="2"/>
  <c r="B117" i="2"/>
  <c r="F21" i="4"/>
  <c r="B127" i="2"/>
  <c r="B140" i="2"/>
  <c r="B153" i="2"/>
  <c r="B137" i="2"/>
  <c r="B154" i="2"/>
  <c r="B148" i="2"/>
  <c r="B147" i="2"/>
  <c r="B128" i="2"/>
  <c r="B139" i="2"/>
  <c r="B135" i="2"/>
  <c r="B152" i="2"/>
  <c r="B133" i="2"/>
  <c r="B143" i="2"/>
  <c r="F23" i="4" l="1"/>
  <c r="F22" i="4"/>
  <c r="E12" i="4"/>
  <c r="E10" i="4" s="1"/>
  <c r="E11" i="5"/>
  <c r="F14" i="5"/>
  <c r="F12" i="4" l="1"/>
  <c r="E20" i="4"/>
  <c r="F10" i="4"/>
  <c r="B122" i="2"/>
  <c r="F11" i="5"/>
  <c r="E24" i="4" l="1"/>
  <c r="F20" i="4"/>
  <c r="F24" i="4" s="1"/>
  <c r="B116" i="2"/>
  <c r="B157" i="2" s="1"/>
  <c r="B161" i="2" s="1"/>
  <c r="B163" i="2" s="1"/>
  <c r="C180" i="2" s="1"/>
  <c r="C187" i="2" s="1"/>
</calcChain>
</file>

<file path=xl/sharedStrings.xml><?xml version="1.0" encoding="utf-8"?>
<sst xmlns="http://schemas.openxmlformats.org/spreadsheetml/2006/main" count="575" uniqueCount="431">
  <si>
    <t>genehmigt am:</t>
  </si>
  <si>
    <t>Leistungsvertrag Wien</t>
  </si>
  <si>
    <t>Sachaufwand</t>
  </si>
  <si>
    <t>Sozialtopf</t>
  </si>
  <si>
    <t>BV-Sozialfond</t>
  </si>
  <si>
    <t>Kinderbetreuungstopf</t>
  </si>
  <si>
    <t>Heimfördertopf</t>
  </si>
  <si>
    <t>Layout, Druck, Versand Unipress</t>
  </si>
  <si>
    <t>Kultur- und Projektfördertopf</t>
  </si>
  <si>
    <t>Winterfest</t>
  </si>
  <si>
    <t>Plagiatscan</t>
  </si>
  <si>
    <t>Nachtschicht</t>
  </si>
  <si>
    <t>Schulungstopf</t>
  </si>
  <si>
    <t>Sachaufwand Leistungsvertrag</t>
  </si>
  <si>
    <t>IT-Entwicklung</t>
  </si>
  <si>
    <t>Bankspesen/Kontoführung</t>
  </si>
  <si>
    <t>Jahresabschluss</t>
  </si>
  <si>
    <t>Rechtskosten (CHSH und Kreibich)</t>
  </si>
  <si>
    <t>Versicherungen</t>
  </si>
  <si>
    <t>Post, Porto</t>
  </si>
  <si>
    <t>Telefonkosten</t>
  </si>
  <si>
    <t>Reisekosten</t>
  </si>
  <si>
    <t>Verwaltung</t>
  </si>
  <si>
    <t>StV Biologie</t>
  </si>
  <si>
    <t>StV Data Science</t>
  </si>
  <si>
    <t>StV Doktorat KGW</t>
  </si>
  <si>
    <t>StV Doktorat NaWi</t>
  </si>
  <si>
    <t>StV European Union Studies</t>
  </si>
  <si>
    <t>StV Geologie</t>
  </si>
  <si>
    <t>StV Germanistik</t>
  </si>
  <si>
    <t>StV Geschichte</t>
  </si>
  <si>
    <t>StV Informatik</t>
  </si>
  <si>
    <t>StV Klassische Philologie</t>
  </si>
  <si>
    <t>StV Lehramt</t>
  </si>
  <si>
    <t>StV Molekulare Biologie</t>
  </si>
  <si>
    <t>StV Philosophie</t>
  </si>
  <si>
    <t>StV Politikwissenschaft</t>
  </si>
  <si>
    <t>StV Psychologie</t>
  </si>
  <si>
    <t>StV Romanistik</t>
  </si>
  <si>
    <t>StV Slawistik</t>
  </si>
  <si>
    <t>StV Sportwissenschaft</t>
  </si>
  <si>
    <t>StV Theologie</t>
  </si>
  <si>
    <t>StV Altertumswissenschaften</t>
  </si>
  <si>
    <t>StV Anglistik und Amerikanistik</t>
  </si>
  <si>
    <t>StV Geographie</t>
  </si>
  <si>
    <t>StV Ingenieurwissenschaften</t>
  </si>
  <si>
    <t>StV Kommunikationswissenschaft</t>
  </si>
  <si>
    <t>StV Kunstgeschichte</t>
  </si>
  <si>
    <t>StV Linguistik</t>
  </si>
  <si>
    <t>StV Mathematik</t>
  </si>
  <si>
    <t>StV Musik- und Tanzwissenschaft</t>
  </si>
  <si>
    <t>StV Pädagogik</t>
  </si>
  <si>
    <t>StV Soziologie</t>
  </si>
  <si>
    <t>Mensasubvention</t>
  </si>
  <si>
    <t>Jahresvoranschlag ÖH Uni Salzburg 2019/20</t>
  </si>
  <si>
    <t>I. Erträge im Zusammenhang mit der unmittelbaren Vertretungstätigkeit</t>
  </si>
  <si>
    <t>1. Studierendenbeiträge</t>
  </si>
  <si>
    <t>2. Beiträge gem. §§ 7 Abs. 2, 14 Abs. 3 oder 25 Abs. 3 HSG 2014</t>
  </si>
  <si>
    <t>Leistungsvertrag PLUS (Beratung,Studienführer)</t>
  </si>
  <si>
    <t>Verträge Geräte Uni Salzburg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</si>
  <si>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</si>
  <si>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</si>
  <si>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</si>
  <si>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</si>
  <si>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</si>
  <si>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</si>
  <si>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</si>
  <si>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drei Angestellte</t>
  </si>
  <si>
    <t>geringfügig Angestellte über Leistungsvertrag abgerechnet</t>
  </si>
  <si>
    <t>b. Aufwendungen für Abfertigungen und Leistungen an betriebliche MV-Kassen</t>
  </si>
  <si>
    <t>c. Aufwendungen für gesetzlich vorgeschriebene Sozialabgaben sowie vom Entgelt abhängige Abgaben und Pflichtbeiträge</t>
  </si>
  <si>
    <t>gesetzlicher Sozialaufwand (- b. Aufwendungen für Abfertigungen und Leistungen an betriebliche MV-Kassen)</t>
  </si>
  <si>
    <t>Lohnabgaben</t>
  </si>
  <si>
    <t>d. Sonstige Sozialaufwendungen</t>
  </si>
  <si>
    <t>2. Aufwandsentschädigungen</t>
  </si>
  <si>
    <t>Vorsitz</t>
  </si>
  <si>
    <t>Referat für Bildungspolitik</t>
  </si>
  <si>
    <t>Referat für Gesellschaftspolitik und Menschenrechte</t>
  </si>
  <si>
    <t>Referat für Öffentlichkeitsarbeit</t>
  </si>
  <si>
    <t>Referat für Presse</t>
  </si>
  <si>
    <t>Referat für internationale Angelegenheiten</t>
  </si>
  <si>
    <t>Beratungszentrum</t>
  </si>
  <si>
    <t>Aufwandsentschädigung Beratungszentrum</t>
  </si>
  <si>
    <t>Aufwandsentschädigung Wegweiser</t>
  </si>
  <si>
    <t>Aufwandsentschädigung über Leistungsvertrag abgerechnet</t>
  </si>
  <si>
    <t>FV Kath.-Theologische Fakultät</t>
  </si>
  <si>
    <t>FV Rechtswissenschaftliche Fakultät</t>
  </si>
  <si>
    <t>FV KGW</t>
  </si>
  <si>
    <t>FV NAWI</t>
  </si>
  <si>
    <t>3. Sachaufwendungen</t>
  </si>
  <si>
    <t>3.1 Sachaufwand UV</t>
  </si>
  <si>
    <t>Fahrtkostenunterstützung</t>
  </si>
  <si>
    <t>Studienführer, Tutoriumsprojekt, Erstsemestrigenberatung</t>
  </si>
  <si>
    <t>APA-Pressespiegel /OTS</t>
  </si>
  <si>
    <t>3.2 Sachaufwand Projekte UV</t>
  </si>
  <si>
    <t>3.3 Sonstiger Sozialaufwand</t>
  </si>
  <si>
    <t>3.4 Sachaufwand Fven</t>
  </si>
  <si>
    <t>3.5 Sachaufwand StVen</t>
  </si>
  <si>
    <t>3.5.1 Katholisch-Theologische Fakultät</t>
  </si>
  <si>
    <t>3.5.2 Rechtswissenschaftliche Fakultät</t>
  </si>
  <si>
    <t>StV Juridicum</t>
  </si>
  <si>
    <t>3.5.3 Kultur- und Gesellschaftswissenschaftliche Fakultät</t>
  </si>
  <si>
    <t>3.5.4 Naturwissenschaftliche Fakultät</t>
  </si>
  <si>
    <t>3.5.5 Außerfakultäre Studien</t>
  </si>
  <si>
    <t>4. Abschreibungen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</si>
  <si>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</si>
  <si>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</si>
  <si>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</si>
  <si>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</si>
  <si>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Sonderprojekt Subventionstopf  (ÖH Feste)</t>
  </si>
  <si>
    <t>Freikost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</si>
  <si>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</si>
  <si>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</si>
  <si>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</si>
  <si>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</si>
  <si>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</si>
  <si>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</si>
  <si>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</si>
  <si>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</si>
  <si>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</si>
  <si>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Zuweisung zu Rücklagen</t>
  </si>
  <si>
    <t>XVI. Auflösung von Rücklagen</t>
  </si>
  <si>
    <t>Rückstellungen - Geschlecht Macht Arbeit (Projektförderung)</t>
  </si>
  <si>
    <t>XVII. Gebarungsüberschuss/-fehlbetrag</t>
  </si>
  <si>
    <t xml:space="preserve">Aufwandsentschädigungen UV </t>
  </si>
  <si>
    <t>AE / Funkt. / Monat</t>
  </si>
  <si>
    <t>Personen</t>
  </si>
  <si>
    <t>AE / Monat</t>
  </si>
  <si>
    <t>Monate</t>
  </si>
  <si>
    <t>AE / Jahr</t>
  </si>
  <si>
    <t>Vorsitzteam</t>
  </si>
  <si>
    <t>Vorsitzende</t>
  </si>
  <si>
    <t>ReferentIn</t>
  </si>
  <si>
    <t>SachbearbeiterIn</t>
  </si>
  <si>
    <t>SachbearbeiterInnen</t>
  </si>
  <si>
    <t>Freiraum</t>
  </si>
  <si>
    <t>Beratung</t>
  </si>
  <si>
    <t>Beratung über Leistungsvertrag abgerechnet</t>
  </si>
  <si>
    <t>More</t>
  </si>
  <si>
    <t>Sprachcafe</t>
  </si>
  <si>
    <t>Wegweiser</t>
  </si>
  <si>
    <t>Verteilung die HörerInnenbeiträge an die Fakultätsvertretungen</t>
  </si>
  <si>
    <t>HörerInnenbeiträge der ÖH Salzburg</t>
  </si>
  <si>
    <t>nur diese Felder einzutragen</t>
  </si>
  <si>
    <t>Anteil für die FVen (10% d. UV Budgets, §17 (2) HSG 2014)</t>
  </si>
  <si>
    <t>Sockelbetrag für die FVen (5% d. UV Budgets)</t>
  </si>
  <si>
    <t>Anteilig auzuteilender Restbetrag (5% d. UV Budgets)</t>
  </si>
  <si>
    <t>HörerInnen / Studierende</t>
  </si>
  <si>
    <t>Prozentueller Anteil</t>
  </si>
  <si>
    <t>Sockelbetrag FV</t>
  </si>
  <si>
    <t>Restbetrag FV</t>
  </si>
  <si>
    <t>Sockelbet. + Restbetrag</t>
  </si>
  <si>
    <t>Universität Salzburg</t>
  </si>
  <si>
    <t>FV Katholisch-Theologische Fakultät</t>
  </si>
  <si>
    <t>FV Kultur- und Gesellschaftswissenschaftliche Fakultät</t>
  </si>
  <si>
    <t>FV Naturwissenschaftliche Fakultät</t>
  </si>
  <si>
    <t>Aufteilung Aufwandsentsch., Sachaufwand</t>
  </si>
  <si>
    <t>AE + SA</t>
  </si>
  <si>
    <t>Vorsitzteam FV Kath.-Theologische Fakultät*</t>
  </si>
  <si>
    <t>Vorsitzteam FV Rechtswissenschaftliche Fakultät*</t>
  </si>
  <si>
    <t>Vorsitzteam FV KGW*</t>
  </si>
  <si>
    <t>Vorsitzteam FV NAWI*</t>
  </si>
  <si>
    <t>*Die Aufteilung der AE auf die Vorsitzenden wird von der FV beschlossen</t>
  </si>
  <si>
    <t>Verteilung der HörerInnenbeiträge an die Studienvertretungen</t>
  </si>
  <si>
    <t>Anzahl der STVen</t>
  </si>
  <si>
    <t>Anteil für die StVen (30% d. UV Budgets, §17 (2) HSG 2014)</t>
  </si>
  <si>
    <t>Sockelbetrag für die StVen (15% d. UV Budgets)</t>
  </si>
  <si>
    <t>Anteilig auzuteilender Restbetrag (15% d. UV Budgets)</t>
  </si>
  <si>
    <t>Abteilung</t>
  </si>
  <si>
    <t>Studierende</t>
  </si>
  <si>
    <t>Sockelbetrag StV</t>
  </si>
  <si>
    <t>Restbetrag StV</t>
  </si>
  <si>
    <t>1. Katholisch-Theologische Fakultät</t>
  </si>
  <si>
    <t>2. Rechtswissenschaftliche Fakultät</t>
  </si>
  <si>
    <t>3. Kultur- und Gesellschaftswissenschaftliche Fakultät</t>
  </si>
  <si>
    <t>4. Naturwissenschaftliche Fakultät</t>
  </si>
  <si>
    <t>5. Außerfakultäre Studien</t>
  </si>
  <si>
    <t>Studienrichtung / Studierendenanzahl</t>
  </si>
  <si>
    <t>zum 13.0 5.2019</t>
  </si>
  <si>
    <t>D 033 193 Bachelorstudium; Katholische Religionspädagogik</t>
  </si>
  <si>
    <t>D 033 194 Bachelorstudium; Philosophie an der Kath.-Theol.Fakultät</t>
  </si>
  <si>
    <t>D 796 105 794 Doktoratsstudium; Philosophie an der Kath.-Theol. Fakultät; Philosophie an der Kath.-Theol.Fakultät</t>
  </si>
  <si>
    <t>D 796 100 011 Doktoratsstudium; Katholische Theologie; Katholische Fachtheologie</t>
  </si>
  <si>
    <t>D 796 100 793 Doktoratsstudium; Katholische Theologie; Katholische Religionspädagogik</t>
  </si>
  <si>
    <t>D 011 Katholische Fachtheologie</t>
  </si>
  <si>
    <t>D 190 020 Lehramtsstudium; UF Katholische Religion</t>
  </si>
  <si>
    <t>D 066 793 Masterstudium; Katholische Religionspädagogik</t>
  </si>
  <si>
    <t>D 066 794 Masterstudium; Philosophie an der Kath.-Theol.Fakultät</t>
  </si>
  <si>
    <t>D 066 792 Masterstudium; Religious Studies</t>
  </si>
  <si>
    <t>D 796 110 Doktoratsstudium; Philosophie in Religious Studies</t>
  </si>
  <si>
    <t>D 796 100 794 Doktoratsstudium; Katholische Theologie; Philosophie an der Kath.-Theol.Fakultät</t>
  </si>
  <si>
    <t xml:space="preserve"> </t>
  </si>
  <si>
    <t>D 066 809 Masterstudium; European Union Studies</t>
  </si>
  <si>
    <t>D 033 500 Bachelorstudium; Recht und Wirtschaft</t>
  </si>
  <si>
    <t>D 066 900 Masterstudium; Recht und Wirtschaft</t>
  </si>
  <si>
    <t>D 796 305 180 Doktoratsstudium; Wirtschaftswissenschaften; Wirtschaftswissenschaften</t>
  </si>
  <si>
    <t>D 101 Rechtswissenschaften</t>
  </si>
  <si>
    <t>D 796 200 101 Doktoratsstudium; Rechtswissenschaften; Rechtswissenschaften</t>
  </si>
  <si>
    <t>Bachelorstudium; Altertumswissenschaften</t>
  </si>
  <si>
    <t>Masterstudium; Alte Geschichte und Altertumskunde</t>
  </si>
  <si>
    <t>D 066 885 Masterstudium; Klassische Archäologie</t>
  </si>
  <si>
    <t>D 033 612 Bachelorstudium; Anglistik und Amerikanistik</t>
  </si>
  <si>
    <t>D 066 812 Masterstudium; English Studies a.t. Creative Industries</t>
  </si>
  <si>
    <t>D 190 344 Lehramtsstudium; UF Englisch</t>
  </si>
  <si>
    <t>D 066 597 Masterstudium; Sprachwissenschaft / Language Sciences</t>
  </si>
  <si>
    <t>D 066 596 Masterstudium; Literatur- und Kulturwissenschaft</t>
  </si>
  <si>
    <t>D 033 617 Bachelorstudium; Germanistik</t>
  </si>
  <si>
    <t>D 050 333 Erweiterungsstudium; UF Deutsch</t>
  </si>
  <si>
    <t>D 190 333 Lehramtsstudium; UF Deutsch</t>
  </si>
  <si>
    <t>D 066 817 Masterstudium; Germanistik</t>
  </si>
  <si>
    <t>D 033 603 Bachelorstudium; Geschichte</t>
  </si>
  <si>
    <t>D 050 313 Erweiterungsstudium; UF Geschichte, Sozialkunde, Polit.Bildg.</t>
  </si>
  <si>
    <t>D 190 313 Lehramtsstudium; UF Geschichte, Sozialkunde, Polit.Bildg.</t>
  </si>
  <si>
    <t>D 066 803 Masterstudium; Geschichte</t>
  </si>
  <si>
    <t>D 066 839 Masterstudium; Jüdische Kulturgeschichte</t>
  </si>
  <si>
    <t>D 050 338 Erweiterungsstudium; UF Latein</t>
  </si>
  <si>
    <t>D 190 341 Lehramtsstudium; UF Griechisch</t>
  </si>
  <si>
    <t>D 190 338 Lehramtsstudium; UF Latein</t>
  </si>
  <si>
    <t>D 066 683 Masterstudium; Klassische Philologie</t>
  </si>
  <si>
    <t>D 033 641 Bachelorstudium; Kommunikationswissenschaft</t>
  </si>
  <si>
    <t>D 066 841 Masterstudium; Kommunikationswissenschaft</t>
  </si>
  <si>
    <t>D 066 152 Masterstudium; JMP Digital Communication Leadership</t>
  </si>
  <si>
    <t>D 033 635 Bachelorstudium; Kunstgeschichte</t>
  </si>
  <si>
    <t>D 066 835 Masterstudium; Kunstgeschichte</t>
  </si>
  <si>
    <t>D 193 046 Lehramtsstudium Bachelor; UF Englisch</t>
  </si>
  <si>
    <t>D 193 045 Lehramtsstudium Bachelor; UF Deutsch</t>
  </si>
  <si>
    <t>D 193 050 Lehramtsstudium Bachelor; UF Geschichte, Sozialkunde, Polit.Bildg.</t>
  </si>
  <si>
    <t>D 193 056 Lehramtsstudium Bachelor; UF Latein</t>
  </si>
  <si>
    <t>D 193 048 Lehramtsstudium Bachelor; UF Französisch</t>
  </si>
  <si>
    <t>D 193 054 Lehramtsstudium Bachelor; UF Italienisch</t>
  </si>
  <si>
    <t>D 193 064 Lehramtsstudium Bachelor; UF Spanisch</t>
  </si>
  <si>
    <t>D 193 061 Lehramtsstudium Bachelor; UF Russisch</t>
  </si>
  <si>
    <t>D 193 041 Lehramtsstudium Bachelor; UF Biologie und Umweltkunde</t>
  </si>
  <si>
    <t>D 193 049 Lehramtsstudium Bachelor; UF Geographie und Wirtschaftskunde</t>
  </si>
  <si>
    <t>D 193 053 Lehramtsstudium Bachelor; UF Informatik und Informatikmanagement</t>
  </si>
  <si>
    <t>D 193 057 Lehramtsstudium Bachelor; UF Mathematik</t>
  </si>
  <si>
    <t>D 193 060 Lehramtsstudium Bachelor; UF Psychologie und Philosophie</t>
  </si>
  <si>
    <t>D 193 040 Lehramtsstudium Bachelor; UF Bewegung und Sport</t>
  </si>
  <si>
    <t>D 193 055 Lehramtsstudium Bachelor; UF Katholische Religion</t>
  </si>
  <si>
    <t>D 053 046 Erweiterungsstudium Bachelor; UF Englisch</t>
  </si>
  <si>
    <t>D 053 045 Erweiterungsstudium Bachelor; UF Deutsch</t>
  </si>
  <si>
    <t>D 053 050 Erweiterungsstudium Bachelor; UF Geschichte, Sozialkunde, Polit.Bildg.</t>
  </si>
  <si>
    <t>D 053 048 Erweiterungsstudium Bachelor; UF Französisch</t>
  </si>
  <si>
    <t>D 053 054 Erweiterungsstudium Bachelor; UF Italienisch</t>
  </si>
  <si>
    <t>D 053 064 Erweiterungsstudium Bachelor; UF Spanisch</t>
  </si>
  <si>
    <t>D 053 041 Erweiterungsstudium Bachelor; UF Biologie und Umweltkunde</t>
  </si>
  <si>
    <t>D 053 057 Erweiterungsstudium Bachelor; UF Mathematik</t>
  </si>
  <si>
    <t>D 053 049 Erweiterungsstudium Bachelor; UF Geographie und Wirtschaftskunde</t>
  </si>
  <si>
    <t>D 053 060 Erweiterungsstudium Bachelor; UF Psychologie und Philosophie</t>
  </si>
  <si>
    <t>D 053 040 Erweiterungsstudium Bachelor; UF Bewegung und Sport</t>
  </si>
  <si>
    <t>D 053 055 Erweiterungsstudium Bachelor; UF Katholische Religion</t>
  </si>
  <si>
    <t>D 198 407 3 Bachelorstudium Lehramt Sek (AB); UF Englisch</t>
  </si>
  <si>
    <t>D 198 406 3 Bachelorstudium Lehramt Sek (AB); UF Deutsch</t>
  </si>
  <si>
    <t>D 198 411 3 Bachelorstudium Lehramt Sek (AB); UF Geschichte, Sozialkunde/Polit.Bildung</t>
  </si>
  <si>
    <t>D 198 419 3 Bachelorstudium Lehramt Sek (AB); UF Latein</t>
  </si>
  <si>
    <t>D 198 409 3 Bachelorstudium Lehramt Sek (AB); UF Französisch</t>
  </si>
  <si>
    <t>D 198 417 3 Bachelorstudium Lehramt Sek (AB); UF Italienisch</t>
  </si>
  <si>
    <t>D 198 429 3 Bachelorstudium Lehramt Sek (AB); UF Spanisch</t>
  </si>
  <si>
    <t>D 198 402 3 Bachelorstudium Lehramt Sek (AB); UF Biologie und Umweltkunde</t>
  </si>
  <si>
    <t>D 198 410 3 Bachelorstudium Lehramt Sek (AB); UF Geographie und Wirtschaft</t>
  </si>
  <si>
    <t>D 198 414 3 Bachelorstudium Lehramt Sek (AB); UF Informatik und Informatikmanagement</t>
  </si>
  <si>
    <t>D 198 420 3 Bachelorstudium Lehramt Sek (AB); UF Mathematik</t>
  </si>
  <si>
    <t>D 198 425 3 Bachelorstudium Lehramt Sek (AB); UF Psychologie und Philosophie</t>
  </si>
  <si>
    <t>D 198 400 3 Bachelorstudium Lehramt Sek (AB); UF Bewegung und Sport</t>
  </si>
  <si>
    <t>D 198 418 3 Bachelorstudium Lehramt Sek (AB); UF Katholische Religion</t>
  </si>
  <si>
    <t>D 054 407 3 Erweiterungsstudium Bachelor (Sek. AB); UF Englisch</t>
  </si>
  <si>
    <t>D 054 406 3 Erweiterungsstudium Bachelor (Sek. AB); UF Deutsch</t>
  </si>
  <si>
    <t>D 054 411 3 Erweiterungsstudium Bachelor (Sek. AB); UF Geschichte, Sozialkunde/Polit.Bildung</t>
  </si>
  <si>
    <t>D 054 417 3 Erweiterungsstudium Bachelor (Sek. AB); UF Italienisch</t>
  </si>
  <si>
    <t>D 054 429 3 Erweiterungsstudium Bachelor (Sek. AB); UF Spanisch</t>
  </si>
  <si>
    <t>D 054 426 3 Erweiterungsstudium Bachelor (Sek. AB); UF Russisch</t>
  </si>
  <si>
    <t>D 054 410 3 Erweiterungsstudium Bachelor (Sek. AB); UF Geographie und Wirtschaft</t>
  </si>
  <si>
    <t>D 054 420 3 Erweiterungsstudium Bachelor (Sek. AB); UF Mathematik</t>
  </si>
  <si>
    <t>D 054 425 3 Erweiterungsstudium Bachelor (Sek. AB); UF Psychologie und Philosophie</t>
  </si>
  <si>
    <t>D 054 400 3 Erweiterungsstudium Bachelor (Sek. AB); UF Bewegung und Sport</t>
  </si>
  <si>
    <t>D 054 409 3 Erweiterungsstudium Bachelor (Sek. AB); UF Französisch</t>
  </si>
  <si>
    <t>D 054 404 3 Erweiterungsstudium Bachelor (Sek. AB); UF Chemie</t>
  </si>
  <si>
    <t>D 198 404 3 Bachelorstudium Lehramt Sek (AB); UF Chemie</t>
  </si>
  <si>
    <t>D 198 413 3 Bachelorstudium Lehramt Sek (AB); UF Ernährung und Haushalt</t>
  </si>
  <si>
    <t>D 053 058 Erweiterungsstudium Bachelor; UF Physik</t>
  </si>
  <si>
    <t>D 193 058 Lehramtsstudium Bachelor; UF Physik</t>
  </si>
  <si>
    <t>D 198 423 3 Bachelorstudium Lehramt Sek (AB); UF Physik</t>
  </si>
  <si>
    <t>D 199 507 3 Masterstudium Lehramt Sek (AB); UF Englisch</t>
  </si>
  <si>
    <t>D 199 502 3 Masterstudium Lehramt Sek (AB); UF Biologie und Umweltkunde</t>
  </si>
  <si>
    <t>D 199 510 3 Masterstudium Lehramt Sek (AB); UF Geographie und Wirtschaft</t>
  </si>
  <si>
    <t>D 199 511 3 Masterstudium Lehramt Sek (AB); UF Geschichte, Sozialkunde/Polit.Bildung</t>
  </si>
  <si>
    <t>D 054 414 3 Erweiterungsstudium Bachelor (Sek. AB); UF Informatik und Informatikmanagement</t>
  </si>
  <si>
    <t>D 199 514 3 Masterstudium Lehramt Sek (AB); UF Informatik und Informatikmanagement</t>
  </si>
  <si>
    <t>doppelt</t>
  </si>
  <si>
    <t>D 054 419 3 Erweiterungsstudium Bachelor (Sek. AB); UF Latein</t>
  </si>
  <si>
    <t>D 198 412 3 Bachelorstudium Lehramt Sek (AB); UF Griechisch</t>
  </si>
  <si>
    <t>D 199 519 3 Masterstudium Lehramt Sek (AB); UF Latein</t>
  </si>
  <si>
    <t>D 199 520 3 Masterstudium Lehramt Sek (AB); UF Mathematik</t>
  </si>
  <si>
    <t>D 054 423 3 Erweiterungsstudium Bachelor (Sek. AB); UF Physik</t>
  </si>
  <si>
    <t>D 199 523 3 Masterstudium Lehramt Sek (AB); UF Physik</t>
  </si>
  <si>
    <t>D 199 525 3 Masterstudium Lehramt Sek (AB); UF Psychologie und Philosophie</t>
  </si>
  <si>
    <t>D 199 509 3 Masterstudium Lehramt Sek (AB); UF Französisch</t>
  </si>
  <si>
    <t>D 199 529 3 Masterstudium Lehramt Sek (AB); UF Spanisch</t>
  </si>
  <si>
    <t>D 198 426 3 Bachelorstudium Lehramt Sek (AB); UF Russisch</t>
  </si>
  <si>
    <t>D 198 499 3 Bachelorstudium Lehramt Sek (AB); Spez. Inklusive Pädagogik/Fokus Behind.</t>
  </si>
  <si>
    <t>D 199 500 3 Masterstudium Lehramt Sek (AB); UF Bewegung und Sport</t>
  </si>
  <si>
    <t>D 050 299 Erweiterungsstudium; UF Psychologie und Philosophie</t>
  </si>
  <si>
    <t>D 190 299 Lehramtsstudium; UF Psychologie und Philosophie</t>
  </si>
  <si>
    <t>D 050 412 Erweiterungsstudium; UF Physik</t>
  </si>
  <si>
    <t>D 190 412 Lehramtsstudium; UF Physik</t>
  </si>
  <si>
    <t>D 199 517 3 Masterstudium Lehramt Sek (AB); UF Italienisch</t>
  </si>
  <si>
    <t>D 199 526 3 Masterstudium Lehramt Sek (AB); UF Russisch</t>
  </si>
  <si>
    <t>D 199 506 3 Masterstudium Lehramt Sek (AB); UF Deutsch</t>
  </si>
  <si>
    <t>D 199 518 Masterstudium Lehramt Sek (AB); UF Katholische Religion</t>
  </si>
  <si>
    <t>D 054 499 3 Erweiterungsstudium Bachelor (Sek. AB); Spez. Inklusive Pädagogik/Fokus Behind.</t>
  </si>
  <si>
    <t>D 054 418 3 Erweiterungsstudium Bachelor (Sek. AB); UF Katholische Religion</t>
  </si>
  <si>
    <t>D 054 413 3 Erweiterungsstudium Bachelor (Sek. AB); UF Ernährung und Haushalt</t>
  </si>
  <si>
    <t>D 033 667 Bachelorstudium; Linguistik</t>
  </si>
  <si>
    <t>D 066 867 Masterstudium; Psycho-, Neuro- &amp; Klinische Linguistik</t>
  </si>
  <si>
    <t>D 033 636 Bachelorstudium; Musik- und Tanzwissenschaft</t>
  </si>
  <si>
    <t>D 066 836 Masterstudium; Peform. u. intermed. Musik- u. Tanzwiss.</t>
  </si>
  <si>
    <t>D 033 645 Bachelorstudium; Pädagogik</t>
  </si>
  <si>
    <t>D 066 848 Masterstudium; Erziehungswissenschaft</t>
  </si>
  <si>
    <t>D 033 541 Bachelorstudium; Philosophie</t>
  </si>
  <si>
    <t>D 066 247 Masterstudium; Philosophy</t>
  </si>
  <si>
    <t>D 066 941 Masterstudium; Philosophie</t>
  </si>
  <si>
    <t>D 033 624 Bachelorstudium; Politikwissenschaft</t>
  </si>
  <si>
    <t>D 066 824 Masterstudium; Political Science</t>
  </si>
  <si>
    <t>D 033 699 Bachelorstudium; Philosophie, Politik und Ökonomie</t>
  </si>
  <si>
    <t>D 066 670 Masterstudium; JMP in Political Science (PoSIG)</t>
  </si>
  <si>
    <t>D 033 646 Bachelorstudium; Romanistik</t>
  </si>
  <si>
    <t>D 033 647 Bachelorstudium; Romanistik/Französisch</t>
  </si>
  <si>
    <t>D 033 648 Bachelorstudium; Romanistik/Italienisch</t>
  </si>
  <si>
    <t>D 033 649 Bachelorstudium; Romanistik/Spanisch</t>
  </si>
  <si>
    <t>D 033 644 Bachelorstudium; Romanistik/Portugiesisch</t>
  </si>
  <si>
    <t>D 033 656 Bachelorstudium; Sprache - Wirtschaft - Kultur</t>
  </si>
  <si>
    <t>D 050 353 Erweiterungsstudium; UF Spanisch</t>
  </si>
  <si>
    <t>D 190 350 Lehramtsstudium; UF Italienisch</t>
  </si>
  <si>
    <t>D 190 353 Lehramtsstudium; UF Spanisch</t>
  </si>
  <si>
    <t>D 190 347 Lehramtsstudium; UF Französisch</t>
  </si>
  <si>
    <t>D 066 886 Masterstudium; Romanistik/Französisch</t>
  </si>
  <si>
    <t>D 066 887 Masterstudium; Romanistik/Italienisch</t>
  </si>
  <si>
    <t>D 066 889 Masterstudium; Romanistik/Portugiesisch</t>
  </si>
  <si>
    <t>D 066 888 Masterstudium; Romanistik/Spanisch</t>
  </si>
  <si>
    <t>Masterstudium; Vergl. Literatur- u. Kulturwissenschaft</t>
  </si>
  <si>
    <t xml:space="preserve">StV Slawistik </t>
  </si>
  <si>
    <t>D 033 650 Bachelorstudium; Slawistik</t>
  </si>
  <si>
    <t>D 190 362 Lehramtsstudium; UF Russisch</t>
  </si>
  <si>
    <t>D 066 850 Masterstudium; Slawistik</t>
  </si>
  <si>
    <t>D 033 613 Bachelorstudium; Soziologie</t>
  </si>
  <si>
    <t>D 066 813 Masterstudium; Soziologie</t>
  </si>
  <si>
    <t>796 602 Naturwissenschaften an der KGW-Fakultät</t>
  </si>
  <si>
    <t>796 015 Doktoratsstudium Pädagig/innenbildung</t>
  </si>
  <si>
    <t xml:space="preserve"> U 794 945Wissenschaft und Kunst</t>
  </si>
  <si>
    <t>796 500 Doktoratsstudium; Philosophie an der KGW-Fakultät</t>
  </si>
  <si>
    <t>D 033 630 Bachelorstudium; Biologie</t>
  </si>
  <si>
    <t>D 066 230 Masterstudium; Ecology and Evolution (MEE)</t>
  </si>
  <si>
    <t>D 190 445 Lehramtsstudium; UF Biologie und Umweltkunde</t>
  </si>
  <si>
    <t>D 066 231 Masterstudium; Medical Biology</t>
  </si>
  <si>
    <t>D 066 645 Masterstudium; Data Science</t>
  </si>
  <si>
    <t>D 033 655 Bachelorstudium; Geographie</t>
  </si>
  <si>
    <t>D 190 456 Lehramtsstudium; UF Geographie und Wirtschaftskunde</t>
  </si>
  <si>
    <t>D 066 856 Masterstudium; Angewandte Geoinformatik</t>
  </si>
  <si>
    <t>D 066 855 Masterstudium; Geographie</t>
  </si>
  <si>
    <t>D 033 690 Bachelorstudium; Geologie</t>
  </si>
  <si>
    <t>D 066 890 Masterstudium; Geologie</t>
  </si>
  <si>
    <t>D 033 511 Bachelorstudium; Informatik</t>
  </si>
  <si>
    <t>D 053 053 Erweiterungsstudium Bachelor; UF Informatik und Informatikmanagement</t>
  </si>
  <si>
    <t>D 066 911 Masterstudium; Informatik</t>
  </si>
  <si>
    <t>D 190 884 Lehramtsstudium; UF Informatik und Informatikmanagement</t>
  </si>
  <si>
    <t>D 066 991 Masterstudium; JDP Applied Image and Signal Processing</t>
  </si>
  <si>
    <t>D 033 012 Bachelorstudium; JDS Ingenieurwissenschaften</t>
  </si>
  <si>
    <t>D 066 434 Masterstudium; JDS Materialwissenschaften</t>
  </si>
  <si>
    <t>D 066 485 Masterstudium; Chemistry and Physics of Materials</t>
  </si>
  <si>
    <t>D 033 621 Bachelorstudium; Mathematik</t>
  </si>
  <si>
    <t>D 066 821 Masterstudium; Mathematik</t>
  </si>
  <si>
    <t>D 190 406 Lehramtsstudium; UF Mathematik</t>
  </si>
  <si>
    <t>D 050 406 Erweiterungsstudium; UF Mathematik</t>
  </si>
  <si>
    <t>D 033 665 Bachelorstudium; Molekulare Biowissenschaften</t>
  </si>
  <si>
    <t>D 066 865 Masterstudium; Molecular Biology</t>
  </si>
  <si>
    <t>D 033 640 Bachelorstudium; Psychologie</t>
  </si>
  <si>
    <t>D 066 840 Masterstudium; Psychologie</t>
  </si>
  <si>
    <t>StV Doktorat NAWI</t>
  </si>
  <si>
    <t>796 600 Dr.-Studium der Naturwissenschaften</t>
  </si>
  <si>
    <t>D 796 700  Doktoratsstudium; Technische Wissenschaften</t>
  </si>
  <si>
    <t>D 796 502 Doktoratsstudium; Philosophie an der NAWI-Fakultät</t>
  </si>
  <si>
    <t>D 033 628 Bachelorstudium; Sport- und Bewegungswissenschaft</t>
  </si>
  <si>
    <t>D 066 825 Masterstudium; Sport- und Bewegungswissenschaft</t>
  </si>
  <si>
    <t>D 050 482 Erweiterungsstudium; UF Bewegung und Sport</t>
  </si>
  <si>
    <t>D 190 482 Lehramtsstudium; UF Bewegung und Sport</t>
  </si>
  <si>
    <t>D 066 351 Masterstudium; Sport-Management-Medien</t>
  </si>
  <si>
    <t>Keiner StV zugewiesen</t>
  </si>
  <si>
    <t>D 037 Individuelles Bachelorstudium</t>
  </si>
  <si>
    <t>D 067 Individuelles Masterstudium</t>
  </si>
  <si>
    <t>D 057 Individuelles Diplomstudium</t>
  </si>
  <si>
    <t>Universitätslehrgang</t>
  </si>
  <si>
    <t>D 955 Universität 55-Plus</t>
  </si>
  <si>
    <t>Besuch einzelner Lehrveranstaltungen</t>
  </si>
  <si>
    <t>D 956 Studium als außerordentlicheR HörerIn (Initiative MORE)</t>
  </si>
  <si>
    <t>Gesamt</t>
  </si>
  <si>
    <t>Beitrag= Studierendenzahlen*(20,20-0,70)*82%</t>
  </si>
  <si>
    <t>weg</t>
  </si>
  <si>
    <t>andere Unis</t>
  </si>
  <si>
    <t>Referat für wirtschaftliche Angelegenheiten</t>
  </si>
  <si>
    <t>Referat für Sozialpolitik und Wohnen</t>
  </si>
  <si>
    <t>Referat für Frauenpolitik</t>
  </si>
  <si>
    <t>Referat für Genderfragen und LGBTQIA</t>
  </si>
  <si>
    <t>Referat für Kultur und Sport</t>
  </si>
  <si>
    <t>Referat für Umwelt und Ökologie</t>
  </si>
  <si>
    <t>Referat für den Umgang mit Beeinträchtigung und Lernschwierigkeiten</t>
  </si>
  <si>
    <t>Referat für Organisation</t>
  </si>
  <si>
    <t>D 058 507 3 Erweiterungsstudium Master (Sek. AB); UF Englisch</t>
  </si>
  <si>
    <t>066 588 Masterstudium; Antike Kulturen und Archäologien</t>
  </si>
  <si>
    <t>D 198 401 3 Bachelorstudium Lehramt Sek (AB); UF Bildnerische Erziehung</t>
  </si>
  <si>
    <t>D 058 504 3 Erweiterungsstudium Master (Sek. AB); UF Chemie</t>
  </si>
  <si>
    <t>D 058 506 3 Erweiterungsstudium Master (Sek. AB); UF Deutsch</t>
  </si>
  <si>
    <t>D 033 512 Bachelorstudium; Digitalisierung-Innovation-Gesellschaft</t>
  </si>
  <si>
    <t>D 066 651 Masterstudium; Copernicus Master in Digital Earth</t>
  </si>
  <si>
    <t>D 066 514 Masterstudium; JMDP in Human-Computer Interaction</t>
  </si>
  <si>
    <t>D 054 412 3 Erweiterungsstudium Bachelor (Sek. AB); UF Griechisch</t>
  </si>
  <si>
    <t>D 198 422 3 Bachelorstudium Lehramt Sek (AB); UF Musikerziehung</t>
  </si>
  <si>
    <t>D 058 529 3 Erweiterungsstudium Master (Sek. AB); UF Spanisch</t>
  </si>
  <si>
    <t>D 058 500 3 Erweiterungsstudium Master (Sek. AB); UF Bewegung und Sport</t>
  </si>
  <si>
    <t>D 996 840 Studium für die Gleichwertigkeit; Psychologie</t>
  </si>
  <si>
    <t>D 066 987 Masterstudium; Wirtschaftswissenschaften</t>
  </si>
  <si>
    <t>zum 25.10.2019</t>
  </si>
  <si>
    <t>Referat für internationale Ang.</t>
  </si>
  <si>
    <t>Women in Science</t>
  </si>
  <si>
    <t>Mieterschutzverband</t>
  </si>
  <si>
    <t>Sonstiger Aufwand</t>
  </si>
  <si>
    <t>Service und Wartung (Homepage)</t>
  </si>
  <si>
    <t>Anschaffungskosten neue Programme (BMD)</t>
  </si>
  <si>
    <t>Service und Wartung (BMD)</t>
  </si>
  <si>
    <t>Buchhaltung und Personalverrechnung</t>
  </si>
  <si>
    <t>Rückstellungen - Jahresabschluss</t>
  </si>
  <si>
    <t xml:space="preserve">Auflösung von Rücklagen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</si>
</sst>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0.00\ %"/>
  </numFmts>
  <fonts count="1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3F3F76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92D05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  <bgColor rgb="FFFCD5B5"/>
      </patternFill>
    </fill>
    <fill>
      <patternFill patternType="solid">
        <fgColor rgb="FFC6EFCE"/>
        <bgColor rgb="FFCCFFCC"/>
      </patternFill>
    </fill>
    <fill>
      <patternFill patternType="solid">
        <fgColor rgb="FFC0C0C0"/>
        <bgColor rgb="FFBFBFBF"/>
      </patternFill>
    </fill>
    <fill>
      <patternFill patternType="solid">
        <fgColor rgb="FFE6B9B8"/>
        <bgColor rgb="FFC0C0C0"/>
      </patternFill>
    </fill>
    <fill>
      <patternFill patternType="solid">
        <fgColor rgb="FFFFFFFF"/>
        <bgColor rgb="FFDCE6F2"/>
      </patternFill>
    </fill>
    <fill>
      <patternFill patternType="solid">
        <fgColor rgb="FFCCFFCC"/>
        <bgColor rgb="FFC6EFCE"/>
      </patternFill>
    </fill>
    <fill>
      <patternFill patternType="solid">
        <fgColor rgb="FFD9D9D9"/>
        <bgColor rgb="FFD7E4BD"/>
      </patternFill>
    </fill>
    <fill>
      <patternFill patternType="solid">
        <fgColor rgb="FFFF0000"/>
        <bgColor rgb="FFFF011B"/>
      </patternFill>
    </fill>
    <fill>
      <patternFill patternType="solid">
        <fgColor rgb="FFFCD5B5"/>
        <bgColor rgb="FFFFCC99"/>
      </patternFill>
    </fill>
    <fill>
      <patternFill patternType="solid">
        <fgColor rgb="FFDCE6F2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D99694"/>
        <bgColor rgb="FFE6B9B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7E4BD"/>
      </patternFill>
    </fill>
    <fill>
      <patternFill patternType="solid">
        <fgColor rgb="FFFF0000"/>
        <bgColor rgb="FFC6EFCE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164" fontId="11" fillId="0" borderId="0" applyBorder="0" applyProtection="0"/>
    <xf numFmtId="0" fontId="2" fillId="2" borderId="1" applyProtection="0"/>
    <xf numFmtId="0" fontId="7" fillId="3" borderId="0" applyBorder="0" applyProtection="0"/>
  </cellStyleXfs>
  <cellXfs count="117">
    <xf numFmtId="0" fontId="0" fillId="0" borderId="0" xfId="0"/>
    <xf numFmtId="0" fontId="1" fillId="0" borderId="0" xfId="0" applyFont="1"/>
    <xf numFmtId="164" fontId="1" fillId="0" borderId="0" xfId="1" applyFont="1" applyBorder="1" applyAlignment="1" applyProtection="1"/>
    <xf numFmtId="0" fontId="1" fillId="0" borderId="0" xfId="0" applyFont="1" applyBorder="1"/>
    <xf numFmtId="0" fontId="4" fillId="0" borderId="0" xfId="0" applyFont="1"/>
    <xf numFmtId="0" fontId="5" fillId="0" borderId="0" xfId="0" applyFont="1" applyAlignment="1">
      <alignment vertical="center" wrapText="1"/>
    </xf>
    <xf numFmtId="0" fontId="4" fillId="7" borderId="0" xfId="0" applyFont="1" applyFill="1" applyAlignment="1">
      <alignment vertical="center" wrapText="1"/>
    </xf>
    <xf numFmtId="164" fontId="1" fillId="7" borderId="0" xfId="1" applyFont="1" applyFill="1" applyBorder="1" applyAlignment="1" applyProtection="1"/>
    <xf numFmtId="0" fontId="1" fillId="7" borderId="0" xfId="0" applyFont="1" applyFill="1"/>
    <xf numFmtId="0" fontId="4" fillId="0" borderId="0" xfId="0" applyFont="1" applyAlignment="1">
      <alignment horizontal="left" indent="1"/>
    </xf>
    <xf numFmtId="0" fontId="4" fillId="8" borderId="0" xfId="0" applyFont="1" applyFill="1"/>
    <xf numFmtId="164" fontId="1" fillId="8" borderId="0" xfId="1" applyFont="1" applyFill="1" applyBorder="1" applyAlignment="1" applyProtection="1"/>
    <xf numFmtId="0" fontId="1" fillId="8" borderId="0" xfId="0" applyFont="1" applyFill="1"/>
    <xf numFmtId="0" fontId="5" fillId="0" borderId="0" xfId="0" applyFon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164" fontId="1" fillId="0" borderId="0" xfId="1" applyFont="1" applyBorder="1" applyAlignment="1" applyProtection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8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7" fillId="3" borderId="2" xfId="3" applyBorder="1" applyAlignment="1" applyProtection="1">
      <alignment vertical="center"/>
    </xf>
    <xf numFmtId="0" fontId="6" fillId="5" borderId="2" xfId="0" applyFont="1" applyFill="1" applyBorder="1" applyAlignment="1">
      <alignment vertical="center"/>
    </xf>
    <xf numFmtId="0" fontId="6" fillId="0" borderId="0" xfId="0" applyFont="1"/>
    <xf numFmtId="0" fontId="0" fillId="9" borderId="2" xfId="0" applyFont="1" applyFill="1" applyBorder="1" applyAlignment="1">
      <alignment vertical="center"/>
    </xf>
    <xf numFmtId="4" fontId="0" fillId="9" borderId="2" xfId="0" applyNumberFormat="1" applyFill="1" applyBorder="1" applyAlignment="1">
      <alignment vertical="center"/>
    </xf>
    <xf numFmtId="4" fontId="0" fillId="10" borderId="2" xfId="0" applyNumberFormat="1" applyFont="1" applyFill="1" applyBorder="1"/>
    <xf numFmtId="4" fontId="0" fillId="11" borderId="2" xfId="0" applyNumberFormat="1" applyFont="1" applyFill="1" applyBorder="1"/>
    <xf numFmtId="0" fontId="6" fillId="0" borderId="2" xfId="0" applyFont="1" applyBorder="1" applyAlignment="1">
      <alignment vertical="center" wrapText="1"/>
    </xf>
    <xf numFmtId="165" fontId="6" fillId="12" borderId="2" xfId="0" applyNumberFormat="1" applyFont="1" applyFill="1" applyBorder="1" applyAlignment="1">
      <alignment vertical="center" wrapText="1"/>
    </xf>
    <xf numFmtId="4" fontId="6" fillId="10" borderId="2" xfId="0" applyNumberFormat="1" applyFont="1" applyFill="1" applyBorder="1"/>
    <xf numFmtId="4" fontId="6" fillId="4" borderId="2" xfId="0" applyNumberFormat="1" applyFont="1" applyFill="1" applyBorder="1" applyAlignment="1">
      <alignment vertical="center" wrapText="1"/>
    </xf>
    <xf numFmtId="4" fontId="6" fillId="5" borderId="2" xfId="0" applyNumberFormat="1" applyFont="1" applyFill="1" applyBorder="1"/>
    <xf numFmtId="3" fontId="0" fillId="0" borderId="2" xfId="0" applyNumberFormat="1" applyBorder="1" applyAlignment="1">
      <alignment vertical="center"/>
    </xf>
    <xf numFmtId="165" fontId="0" fillId="12" borderId="2" xfId="0" applyNumberFormat="1" applyFill="1" applyBorder="1" applyAlignment="1">
      <alignment vertical="center"/>
    </xf>
    <xf numFmtId="3" fontId="0" fillId="6" borderId="2" xfId="0" applyNumberFormat="1" applyFill="1" applyBorder="1" applyAlignment="1">
      <alignment vertical="center"/>
    </xf>
    <xf numFmtId="165" fontId="0" fillId="6" borderId="2" xfId="0" applyNumberFormat="1" applyFill="1" applyBorder="1" applyAlignment="1">
      <alignment vertical="center"/>
    </xf>
    <xf numFmtId="4" fontId="0" fillId="6" borderId="2" xfId="0" applyNumberFormat="1" applyFill="1" applyBorder="1" applyAlignment="1">
      <alignment vertical="center"/>
    </xf>
    <xf numFmtId="4" fontId="0" fillId="0" borderId="2" xfId="0" applyNumberFormat="1" applyBorder="1"/>
    <xf numFmtId="4" fontId="6" fillId="0" borderId="2" xfId="0" applyNumberFormat="1" applyFont="1" applyBorder="1"/>
    <xf numFmtId="0" fontId="6" fillId="0" borderId="2" xfId="0" applyFont="1" applyBorder="1" applyAlignment="1">
      <alignment vertical="center"/>
    </xf>
    <xf numFmtId="4" fontId="0" fillId="0" borderId="2" xfId="0" applyNumberFormat="1" applyFont="1" applyBorder="1"/>
    <xf numFmtId="4" fontId="0" fillId="0" borderId="2" xfId="0" applyNumberFormat="1" applyFont="1" applyBorder="1" applyAlignment="1">
      <alignment vertical="center"/>
    </xf>
    <xf numFmtId="4" fontId="6" fillId="5" borderId="2" xfId="0" applyNumberFormat="1" applyFont="1" applyFill="1" applyBorder="1" applyAlignment="1">
      <alignment vertical="center"/>
    </xf>
    <xf numFmtId="0" fontId="0" fillId="0" borderId="2" xfId="0" applyFont="1" applyBorder="1"/>
    <xf numFmtId="3" fontId="0" fillId="0" borderId="2" xfId="0" applyNumberFormat="1" applyBorder="1"/>
    <xf numFmtId="0" fontId="0" fillId="9" borderId="2" xfId="0" applyFont="1" applyFill="1" applyBorder="1"/>
    <xf numFmtId="4" fontId="0" fillId="9" borderId="2" xfId="0" applyNumberFormat="1" applyFill="1" applyBorder="1"/>
    <xf numFmtId="0" fontId="0" fillId="10" borderId="2" xfId="0" applyFont="1" applyFill="1" applyBorder="1"/>
    <xf numFmtId="0" fontId="0" fillId="11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3" fontId="6" fillId="0" borderId="4" xfId="0" applyNumberFormat="1" applyFont="1" applyBorder="1"/>
    <xf numFmtId="165" fontId="6" fillId="12" borderId="4" xfId="0" applyNumberFormat="1" applyFont="1" applyFill="1" applyBorder="1"/>
    <xf numFmtId="4" fontId="6" fillId="10" borderId="4" xfId="0" applyNumberFormat="1" applyFont="1" applyFill="1" applyBorder="1"/>
    <xf numFmtId="4" fontId="6" fillId="11" borderId="4" xfId="0" applyNumberFormat="1" applyFont="1" applyFill="1" applyBorder="1"/>
    <xf numFmtId="4" fontId="6" fillId="5" borderId="4" xfId="0" applyNumberFormat="1" applyFont="1" applyFill="1" applyBorder="1"/>
    <xf numFmtId="0" fontId="0" fillId="0" borderId="2" xfId="0" applyBorder="1"/>
    <xf numFmtId="165" fontId="0" fillId="12" borderId="2" xfId="0" applyNumberFormat="1" applyFill="1" applyBorder="1"/>
    <xf numFmtId="0" fontId="6" fillId="0" borderId="2" xfId="0" applyFont="1" applyBorder="1"/>
    <xf numFmtId="0" fontId="0" fillId="6" borderId="0" xfId="0" applyFill="1" applyAlignment="1">
      <alignment vertical="center"/>
    </xf>
    <xf numFmtId="0" fontId="0" fillId="10" borderId="0" xfId="0" applyFill="1"/>
    <xf numFmtId="0" fontId="6" fillId="10" borderId="0" xfId="0" applyFont="1" applyFill="1"/>
    <xf numFmtId="0" fontId="6" fillId="5" borderId="0" xfId="0" applyFont="1" applyFill="1"/>
    <xf numFmtId="0" fontId="0" fillId="5" borderId="0" xfId="0" applyFill="1"/>
    <xf numFmtId="0" fontId="0" fillId="8" borderId="0" xfId="0" applyFont="1" applyFill="1"/>
    <xf numFmtId="0" fontId="0" fillId="10" borderId="0" xfId="0" applyFont="1" applyFill="1"/>
    <xf numFmtId="0" fontId="0" fillId="7" borderId="0" xfId="0" applyFont="1" applyFill="1"/>
    <xf numFmtId="0" fontId="8" fillId="10" borderId="0" xfId="0" applyFont="1" applyFill="1"/>
    <xf numFmtId="0" fontId="9" fillId="10" borderId="0" xfId="0" applyFont="1" applyFill="1"/>
    <xf numFmtId="0" fontId="0" fillId="9" borderId="0" xfId="0" applyFont="1" applyFill="1"/>
    <xf numFmtId="0" fontId="10" fillId="7" borderId="0" xfId="0" applyFont="1" applyFill="1"/>
    <xf numFmtId="0" fontId="8" fillId="0" borderId="0" xfId="0" applyFont="1"/>
    <xf numFmtId="0" fontId="8" fillId="9" borderId="0" xfId="0" applyFont="1" applyFill="1"/>
    <xf numFmtId="0" fontId="0" fillId="9" borderId="0" xfId="0" applyFill="1"/>
    <xf numFmtId="0" fontId="0" fillId="13" borderId="0" xfId="0" applyFont="1" applyFill="1"/>
    <xf numFmtId="0" fontId="8" fillId="13" borderId="0" xfId="0" applyFont="1" applyFill="1"/>
    <xf numFmtId="0" fontId="0" fillId="13" borderId="0" xfId="0" applyFill="1"/>
    <xf numFmtId="0" fontId="9" fillId="0" borderId="0" xfId="0" applyFont="1"/>
    <xf numFmtId="0" fontId="6" fillId="14" borderId="0" xfId="0" applyFont="1" applyFill="1"/>
    <xf numFmtId="4" fontId="0" fillId="0" borderId="0" xfId="0" applyNumberFormat="1"/>
    <xf numFmtId="0" fontId="0" fillId="0" borderId="5" xfId="0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164" fontId="1" fillId="0" borderId="0" xfId="1" applyFont="1" applyFill="1" applyBorder="1" applyAlignment="1" applyProtection="1"/>
    <xf numFmtId="0" fontId="12" fillId="0" borderId="0" xfId="0" applyFont="1" applyFill="1" applyAlignment="1">
      <alignment horizontal="left" indent="1"/>
    </xf>
    <xf numFmtId="0" fontId="12" fillId="0" borderId="0" xfId="0" applyFont="1"/>
    <xf numFmtId="164" fontId="1" fillId="0" borderId="0" xfId="1" applyFont="1" applyBorder="1" applyAlignment="1" applyProtection="1">
      <alignment horizontal="left" indent="2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164" fontId="1" fillId="17" borderId="0" xfId="1" applyFont="1" applyFill="1" applyBorder="1" applyAlignment="1" applyProtection="1">
      <alignment horizontal="left" indent="1"/>
    </xf>
    <xf numFmtId="4" fontId="0" fillId="18" borderId="0" xfId="0" applyNumberFormat="1" applyFill="1"/>
    <xf numFmtId="164" fontId="1" fillId="18" borderId="0" xfId="1" applyFont="1" applyFill="1" applyBorder="1" applyAlignment="1" applyProtection="1"/>
    <xf numFmtId="164" fontId="1" fillId="19" borderId="0" xfId="1" applyFont="1" applyFill="1" applyBorder="1" applyAlignment="1" applyProtection="1"/>
    <xf numFmtId="164" fontId="1" fillId="18" borderId="0" xfId="1" applyFont="1" applyFill="1" applyBorder="1" applyAlignment="1" applyProtection="1">
      <alignment horizontal="left" indent="1"/>
    </xf>
    <xf numFmtId="164" fontId="1" fillId="18" borderId="0" xfId="1" applyFont="1" applyFill="1" applyBorder="1" applyAlignment="1" applyProtection="1">
      <alignment horizontal="left" indent="2"/>
    </xf>
    <xf numFmtId="164" fontId="1" fillId="20" borderId="0" xfId="1" applyFont="1" applyFill="1" applyBorder="1" applyAlignment="1" applyProtection="1"/>
    <xf numFmtId="164" fontId="1" fillId="17" borderId="0" xfId="1" applyFont="1" applyFill="1" applyBorder="1" applyAlignment="1" applyProtection="1"/>
    <xf numFmtId="164" fontId="1" fillId="17" borderId="0" xfId="1" applyFont="1" applyFill="1" applyBorder="1" applyAlignment="1" applyProtection="1">
      <alignment horizontal="left" indent="2"/>
    </xf>
    <xf numFmtId="164" fontId="4" fillId="19" borderId="0" xfId="1" applyFont="1" applyFill="1" applyBorder="1" applyAlignment="1" applyProtection="1"/>
  </cellXfs>
  <cellStyles count="4">
    <cellStyle name="Excel Built-in Explanatory Text" xfId="2"/>
    <cellStyle name="Excel Built-in Good" xfId="3"/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D7E4BD"/>
      <rgbColor rgb="FFC6EFCE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CD5B5"/>
      <rgbColor rgb="FFBFBFBF"/>
      <rgbColor rgb="FFE6B9B8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BBB59"/>
      <rgbColor rgb="FF003366"/>
      <rgbColor rgb="FF339966"/>
      <rgbColor rgb="FF003300"/>
      <rgbColor rgb="FF333300"/>
      <rgbColor rgb="FFFF011B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666555</xdr:colOff>
      <xdr:row>48</xdr:row>
      <xdr:rowOff>190080</xdr:rowOff>
    </xdr:to>
    <xdr:sp macro="" textlink="">
      <xdr:nvSpPr>
        <xdr:cNvPr id="2" name="CustomShape 1" hidden="1"/>
        <xdr:cNvSpPr/>
      </xdr:nvSpPr>
      <xdr:spPr>
        <a:xfrm>
          <a:off x="0" y="0"/>
          <a:ext cx="9341280" cy="9334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666555</xdr:colOff>
      <xdr:row>48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9341280" cy="9334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666555</xdr:colOff>
      <xdr:row>48</xdr:row>
      <xdr:rowOff>190080</xdr:rowOff>
    </xdr:to>
    <xdr:sp macro="" textlink="">
      <xdr:nvSpPr>
        <xdr:cNvPr id="4" name="CustomShape 1" hidden="1"/>
        <xdr:cNvSpPr/>
      </xdr:nvSpPr>
      <xdr:spPr>
        <a:xfrm>
          <a:off x="0" y="0"/>
          <a:ext cx="9341280" cy="9334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7"/>
  <sheetViews>
    <sheetView tabSelected="1" zoomScaleNormal="100" workbookViewId="0">
      <selection activeCell="E150" sqref="E150"/>
    </sheetView>
  </sheetViews>
  <sheetFormatPr baseColWidth="10" defaultColWidth="9.140625" defaultRowHeight="15" x14ac:dyDescent="0.25"/>
  <cols>
    <col min="1" max="1" width="96.7109375" style="4" customWidth="1"/>
    <col min="2" max="2" width="14" style="2" customWidth="1"/>
    <col min="3" max="3" width="13.7109375" style="2" customWidth="1"/>
    <col min="4" max="1025" width="11.28515625" style="1" customWidth="1"/>
  </cols>
  <sheetData>
    <row r="1" spans="1:3" x14ac:dyDescent="0.25">
      <c r="A1" s="5" t="s">
        <v>54</v>
      </c>
      <c r="B1" s="2" t="s">
        <v>0</v>
      </c>
    </row>
    <row r="3" spans="1:3" s="8" customFormat="1" ht="12.75" x14ac:dyDescent="0.2">
      <c r="A3" s="6" t="s">
        <v>55</v>
      </c>
      <c r="B3" s="7"/>
      <c r="C3" s="7"/>
    </row>
    <row r="5" spans="1:3" x14ac:dyDescent="0.25">
      <c r="A5" s="4" t="s">
        <v>56</v>
      </c>
      <c r="C5" s="108">
        <v>462486.55</v>
      </c>
    </row>
    <row r="6" spans="1:3" x14ac:dyDescent="0.25">
      <c r="A6" s="4" t="s">
        <v>57</v>
      </c>
    </row>
    <row r="7" spans="1:3" x14ac:dyDescent="0.25">
      <c r="A7" s="9" t="s">
        <v>58</v>
      </c>
      <c r="C7" s="2">
        <v>20000</v>
      </c>
    </row>
    <row r="8" spans="1:3" x14ac:dyDescent="0.25">
      <c r="A8" s="9" t="s">
        <v>1</v>
      </c>
      <c r="C8" s="2">
        <v>33950</v>
      </c>
    </row>
    <row r="9" spans="1:3" x14ac:dyDescent="0.25">
      <c r="A9" s="9" t="s">
        <v>59</v>
      </c>
      <c r="C9" s="2">
        <v>26460</v>
      </c>
    </row>
    <row r="10" spans="1:3" x14ac:dyDescent="0.25">
      <c r="A10" s="4" t="s">
        <v>60</v>
      </c>
      <c r="C10" s="2">
        <v>500</v>
      </c>
    </row>
    <row r="11" spans="1:3" x14ac:dyDescent="0.25">
      <c r="A11" s="4" t="s">
        <v>61</v>
      </c>
      <c r="C11" s="109">
        <v>500</v>
      </c>
    </row>
    <row r="12" spans="1:3" x14ac:dyDescent="0.25">
      <c r="A12" s="4" t="s">
        <v>62</v>
      </c>
    </row>
    <row r="14" spans="1:3" s="12" customFormat="1" ht="12.75" x14ac:dyDescent="0.2">
      <c r="A14" s="10" t="s">
        <v>63</v>
      </c>
      <c r="B14" s="11"/>
      <c r="C14" s="11">
        <f>SUM(C5:C12)</f>
        <v>543896.55000000005</v>
      </c>
    </row>
    <row r="16" spans="1:3" s="8" customFormat="1" ht="12.75" x14ac:dyDescent="0.2">
      <c r="A16" s="6" t="s">
        <v>64</v>
      </c>
      <c r="B16" s="7"/>
      <c r="C16" s="7"/>
    </row>
    <row r="18" spans="1:3" x14ac:dyDescent="0.25">
      <c r="A18" s="13" t="s">
        <v>65</v>
      </c>
    </row>
    <row r="19" spans="1:3" x14ac:dyDescent="0.25">
      <c r="A19" s="9" t="s">
        <v>66</v>
      </c>
    </row>
    <row r="20" spans="1:3" x14ac:dyDescent="0.25">
      <c r="A20" s="14" t="s">
        <v>67</v>
      </c>
      <c r="B20" s="2">
        <v>63000</v>
      </c>
    </row>
    <row r="21" spans="1:3" x14ac:dyDescent="0.25">
      <c r="A21" s="14" t="s">
        <v>68</v>
      </c>
      <c r="B21" s="2">
        <v>5400</v>
      </c>
    </row>
    <row r="22" spans="1:3" x14ac:dyDescent="0.25">
      <c r="A22" s="9" t="s">
        <v>69</v>
      </c>
      <c r="B22" s="2">
        <v>345.33</v>
      </c>
    </row>
    <row r="23" spans="1:3" x14ac:dyDescent="0.25">
      <c r="A23" s="9" t="s">
        <v>70</v>
      </c>
      <c r="B23" s="2">
        <v>29654.67</v>
      </c>
    </row>
    <row r="24" spans="1:3" s="17" customFormat="1" ht="12.75" x14ac:dyDescent="0.2">
      <c r="A24" s="15" t="s">
        <v>71</v>
      </c>
      <c r="B24" s="16">
        <v>11000</v>
      </c>
      <c r="C24" s="16"/>
    </row>
    <row r="25" spans="1:3" s="17" customFormat="1" ht="12.75" x14ac:dyDescent="0.2">
      <c r="A25" s="15" t="s">
        <v>72</v>
      </c>
      <c r="B25" s="16"/>
      <c r="C25" s="16"/>
    </row>
    <row r="26" spans="1:3" x14ac:dyDescent="0.25">
      <c r="A26" s="9" t="s">
        <v>73</v>
      </c>
    </row>
    <row r="27" spans="1:3" x14ac:dyDescent="0.25">
      <c r="A27" s="9"/>
      <c r="B27" s="11">
        <f>SUM(B20:B26)</f>
        <v>109400</v>
      </c>
    </row>
    <row r="28" spans="1:3" x14ac:dyDescent="0.25">
      <c r="A28" s="9"/>
    </row>
    <row r="29" spans="1:3" x14ac:dyDescent="0.25">
      <c r="A29" s="13" t="s">
        <v>74</v>
      </c>
    </row>
    <row r="30" spans="1:3" x14ac:dyDescent="0.25">
      <c r="A30" s="4" t="s">
        <v>75</v>
      </c>
      <c r="B30" s="109">
        <f>'Verteilung AE UV'!F5</f>
        <v>9720</v>
      </c>
    </row>
    <row r="31" spans="1:3" x14ac:dyDescent="0.25">
      <c r="A31" s="4" t="s">
        <v>398</v>
      </c>
      <c r="B31" s="101">
        <f>'Verteilung AE UV'!F9</f>
        <v>7800</v>
      </c>
    </row>
    <row r="32" spans="1:3" x14ac:dyDescent="0.25">
      <c r="A32" s="4" t="s">
        <v>399</v>
      </c>
      <c r="B32" s="101">
        <f>'Verteilung AE UV'!F13</f>
        <v>3960</v>
      </c>
    </row>
    <row r="33" spans="1:1025" x14ac:dyDescent="0.25">
      <c r="A33" s="4" t="s">
        <v>76</v>
      </c>
      <c r="B33" s="101">
        <f>'Verteilung AE UV'!F17</f>
        <v>5280</v>
      </c>
    </row>
    <row r="34" spans="1:1025" x14ac:dyDescent="0.25">
      <c r="A34" s="4" t="s">
        <v>77</v>
      </c>
      <c r="B34" s="109">
        <f>'Verteilung AE UV'!F41</f>
        <v>2860</v>
      </c>
    </row>
    <row r="35" spans="1:1025" x14ac:dyDescent="0.25">
      <c r="A35" s="4" t="s">
        <v>400</v>
      </c>
      <c r="B35" s="114">
        <f>'Verteilung AE UV'!F33</f>
        <v>2970</v>
      </c>
    </row>
    <row r="36" spans="1:1025" x14ac:dyDescent="0.25">
      <c r="A36" s="4" t="s">
        <v>401</v>
      </c>
      <c r="B36" s="114">
        <f>'Verteilung AE UV'!F57</f>
        <v>1650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</row>
    <row r="37" spans="1:1025" x14ac:dyDescent="0.25">
      <c r="A37" s="4" t="s">
        <v>78</v>
      </c>
      <c r="B37" s="101">
        <f>'Verteilung AE UV'!F21</f>
        <v>3960</v>
      </c>
    </row>
    <row r="38" spans="1:1025" x14ac:dyDescent="0.25">
      <c r="A38" s="4" t="s">
        <v>79</v>
      </c>
      <c r="B38" s="101">
        <f>'Verteilung AE UV'!F25</f>
        <v>6600</v>
      </c>
    </row>
    <row r="39" spans="1:1025" x14ac:dyDescent="0.25">
      <c r="A39" s="4" t="s">
        <v>80</v>
      </c>
      <c r="B39" s="109">
        <f>'Verteilung AE UV'!F29</f>
        <v>2970</v>
      </c>
    </row>
    <row r="40" spans="1:1025" x14ac:dyDescent="0.25">
      <c r="A40" s="4" t="s">
        <v>402</v>
      </c>
      <c r="B40" s="109">
        <f>'Verteilung AE UV'!F37</f>
        <v>6600</v>
      </c>
    </row>
    <row r="41" spans="1:1025" x14ac:dyDescent="0.25">
      <c r="A41" s="4" t="s">
        <v>403</v>
      </c>
      <c r="B41" s="101">
        <f>'Verteilung AE UV'!F61</f>
        <v>5280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</row>
    <row r="42" spans="1:1025" x14ac:dyDescent="0.25">
      <c r="A42" s="4" t="s">
        <v>404</v>
      </c>
      <c r="B42" s="114">
        <f>'Verteilung AE UV'!F65</f>
        <v>1650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</row>
    <row r="43" spans="1:1025" x14ac:dyDescent="0.25">
      <c r="A43" s="4" t="s">
        <v>405</v>
      </c>
      <c r="B43" s="109">
        <f>'Verteilung AE UV'!F45</f>
        <v>5160</v>
      </c>
    </row>
    <row r="44" spans="1:1025" x14ac:dyDescent="0.25">
      <c r="A44" s="4" t="s">
        <v>81</v>
      </c>
      <c r="B44" s="101"/>
    </row>
    <row r="45" spans="1:1025" x14ac:dyDescent="0.25">
      <c r="A45" s="9" t="s">
        <v>82</v>
      </c>
      <c r="B45" s="109">
        <f>'Verteilung AE UV'!F51+'Verteilung AE UV'!F53+'Verteilung AE UV'!F54</f>
        <v>19250</v>
      </c>
    </row>
    <row r="46" spans="1:1025" x14ac:dyDescent="0.25">
      <c r="A46" s="9" t="s">
        <v>83</v>
      </c>
      <c r="B46" s="101">
        <f>'Verteilung AE UV'!F55</f>
        <v>3000</v>
      </c>
    </row>
    <row r="47" spans="1:1025" x14ac:dyDescent="0.25">
      <c r="A47" s="9" t="s">
        <v>84</v>
      </c>
      <c r="B47" s="101">
        <f>'Verteilung AE UV'!F52</f>
        <v>6000</v>
      </c>
    </row>
    <row r="48" spans="1:1025" x14ac:dyDescent="0.25">
      <c r="A48" s="18" t="s">
        <v>85</v>
      </c>
      <c r="B48" s="101">
        <f>'Verteilung HB FVen'!D20</f>
        <v>1870</v>
      </c>
    </row>
    <row r="49" spans="1:3" x14ac:dyDescent="0.25">
      <c r="A49" s="18" t="s">
        <v>86</v>
      </c>
      <c r="B49" s="101">
        <f>'Verteilung HB FVen'!D21</f>
        <v>1870</v>
      </c>
    </row>
    <row r="50" spans="1:3" x14ac:dyDescent="0.25">
      <c r="A50" s="18" t="s">
        <v>154</v>
      </c>
      <c r="B50" s="101">
        <f>'Verteilung HB FVen'!D22</f>
        <v>1870</v>
      </c>
    </row>
    <row r="51" spans="1:3" x14ac:dyDescent="0.25">
      <c r="A51" s="18" t="s">
        <v>155</v>
      </c>
      <c r="B51" s="101">
        <f>'Verteilung HB FVen'!D23</f>
        <v>1870</v>
      </c>
    </row>
    <row r="52" spans="1:3" x14ac:dyDescent="0.25">
      <c r="A52" s="18"/>
      <c r="B52" s="110">
        <f>SUM(B30:B51)</f>
        <v>102190</v>
      </c>
    </row>
    <row r="53" spans="1:3" x14ac:dyDescent="0.25">
      <c r="A53" s="18"/>
    </row>
    <row r="54" spans="1:3" x14ac:dyDescent="0.25">
      <c r="A54" s="13" t="s">
        <v>89</v>
      </c>
    </row>
    <row r="55" spans="1:3" x14ac:dyDescent="0.25">
      <c r="A55" s="13" t="s">
        <v>90</v>
      </c>
    </row>
    <row r="56" spans="1:3" x14ac:dyDescent="0.25">
      <c r="A56" s="4" t="s">
        <v>75</v>
      </c>
      <c r="B56" s="2">
        <v>1000</v>
      </c>
    </row>
    <row r="57" spans="1:3" x14ac:dyDescent="0.25">
      <c r="A57" s="4" t="s">
        <v>398</v>
      </c>
      <c r="B57" s="101">
        <v>500</v>
      </c>
    </row>
    <row r="58" spans="1:3" x14ac:dyDescent="0.25">
      <c r="A58" s="4" t="s">
        <v>399</v>
      </c>
    </row>
    <row r="59" spans="1:3" s="17" customFormat="1" ht="12.75" x14ac:dyDescent="0.2">
      <c r="A59" s="9" t="s">
        <v>3</v>
      </c>
      <c r="B59" s="111">
        <v>28000</v>
      </c>
      <c r="C59" s="16"/>
    </row>
    <row r="60" spans="1:3" s="17" customFormat="1" ht="12.75" x14ac:dyDescent="0.2">
      <c r="A60" s="9" t="s">
        <v>4</v>
      </c>
      <c r="B60" s="16">
        <v>3000</v>
      </c>
      <c r="C60" s="16"/>
    </row>
    <row r="61" spans="1:3" s="17" customFormat="1" ht="12.75" x14ac:dyDescent="0.2">
      <c r="A61" s="9" t="s">
        <v>5</v>
      </c>
      <c r="B61" s="111">
        <v>2500</v>
      </c>
      <c r="C61" s="16"/>
    </row>
    <row r="62" spans="1:3" s="17" customFormat="1" ht="12.75" x14ac:dyDescent="0.2">
      <c r="A62" s="9" t="s">
        <v>91</v>
      </c>
      <c r="B62" s="111">
        <v>3000</v>
      </c>
      <c r="C62" s="16"/>
    </row>
    <row r="63" spans="1:3" s="17" customFormat="1" ht="12.75" x14ac:dyDescent="0.2">
      <c r="A63" s="9" t="s">
        <v>6</v>
      </c>
      <c r="B63" s="16">
        <v>1000</v>
      </c>
      <c r="C63" s="16"/>
    </row>
    <row r="64" spans="1:3" s="17" customFormat="1" ht="12.75" x14ac:dyDescent="0.2">
      <c r="A64" s="9" t="s">
        <v>2</v>
      </c>
      <c r="B64" s="107">
        <v>2000</v>
      </c>
      <c r="C64" s="16"/>
    </row>
    <row r="65" spans="1:1025" x14ac:dyDescent="0.25">
      <c r="A65" s="4" t="s">
        <v>76</v>
      </c>
    </row>
    <row r="66" spans="1:1025" x14ac:dyDescent="0.25">
      <c r="A66" s="9" t="s">
        <v>2</v>
      </c>
      <c r="B66" s="114">
        <v>2500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  <c r="ABT66" s="20"/>
      <c r="ABU66" s="20"/>
      <c r="ABV66" s="20"/>
      <c r="ABW66" s="20"/>
      <c r="ABX66" s="20"/>
      <c r="ABY66" s="20"/>
      <c r="ABZ66" s="20"/>
      <c r="ACA66" s="20"/>
      <c r="ACB66" s="20"/>
      <c r="ACC66" s="20"/>
      <c r="ACD66" s="20"/>
      <c r="ACE66" s="20"/>
      <c r="ACF66" s="20"/>
      <c r="ACG66" s="20"/>
      <c r="ACH66" s="20"/>
      <c r="ACI66" s="20"/>
      <c r="ACJ66" s="20"/>
      <c r="ACK66" s="20"/>
      <c r="ACL66" s="20"/>
      <c r="ACM66" s="20"/>
      <c r="ACN66" s="20"/>
      <c r="ACO66" s="20"/>
      <c r="ACP66" s="20"/>
      <c r="ACQ66" s="20"/>
      <c r="ACR66" s="20"/>
      <c r="ACS66" s="20"/>
      <c r="ACT66" s="20"/>
      <c r="ACU66" s="20"/>
      <c r="ACV66" s="20"/>
      <c r="ACW66" s="20"/>
      <c r="ACX66" s="20"/>
      <c r="ACY66" s="20"/>
      <c r="ACZ66" s="20"/>
      <c r="ADA66" s="20"/>
      <c r="ADB66" s="20"/>
      <c r="ADC66" s="20"/>
      <c r="ADD66" s="20"/>
      <c r="ADE66" s="20"/>
      <c r="ADF66" s="20"/>
      <c r="ADG66" s="20"/>
      <c r="ADH66" s="20"/>
      <c r="ADI66" s="20"/>
      <c r="ADJ66" s="20"/>
      <c r="ADK66" s="20"/>
      <c r="ADL66" s="20"/>
      <c r="ADM66" s="20"/>
      <c r="ADN66" s="20"/>
      <c r="ADO66" s="20"/>
      <c r="ADP66" s="20"/>
      <c r="ADQ66" s="20"/>
      <c r="ADR66" s="20"/>
      <c r="ADS66" s="20"/>
      <c r="ADT66" s="20"/>
      <c r="ADU66" s="20"/>
      <c r="ADV66" s="20"/>
      <c r="ADW66" s="20"/>
      <c r="ADX66" s="20"/>
      <c r="ADY66" s="20"/>
      <c r="ADZ66" s="20"/>
      <c r="AEA66" s="20"/>
      <c r="AEB66" s="20"/>
      <c r="AEC66" s="20"/>
      <c r="AED66" s="20"/>
      <c r="AEE66" s="20"/>
      <c r="AEF66" s="20"/>
      <c r="AEG66" s="20"/>
      <c r="AEH66" s="20"/>
      <c r="AEI66" s="20"/>
      <c r="AEJ66" s="20"/>
      <c r="AEK66" s="20"/>
      <c r="AEL66" s="20"/>
      <c r="AEM66" s="20"/>
      <c r="AEN66" s="20"/>
      <c r="AEO66" s="20"/>
      <c r="AEP66" s="20"/>
      <c r="AEQ66" s="20"/>
      <c r="AER66" s="20"/>
      <c r="AES66" s="20"/>
      <c r="AET66" s="20"/>
      <c r="AEU66" s="20"/>
      <c r="AEV66" s="20"/>
      <c r="AEW66" s="20"/>
      <c r="AEX66" s="20"/>
      <c r="AEY66" s="20"/>
      <c r="AEZ66" s="20"/>
      <c r="AFA66" s="20"/>
      <c r="AFB66" s="20"/>
      <c r="AFC66" s="20"/>
      <c r="AFD66" s="20"/>
      <c r="AFE66" s="20"/>
      <c r="AFF66" s="20"/>
      <c r="AFG66" s="20"/>
      <c r="AFH66" s="20"/>
      <c r="AFI66" s="20"/>
      <c r="AFJ66" s="20"/>
      <c r="AFK66" s="20"/>
      <c r="AFL66" s="20"/>
      <c r="AFM66" s="20"/>
      <c r="AFN66" s="20"/>
      <c r="AFO66" s="20"/>
      <c r="AFP66" s="20"/>
      <c r="AFQ66" s="20"/>
      <c r="AFR66" s="20"/>
      <c r="AFS66" s="20"/>
      <c r="AFT66" s="20"/>
      <c r="AFU66" s="20"/>
      <c r="AFV66" s="20"/>
      <c r="AFW66" s="20"/>
      <c r="AFX66" s="20"/>
      <c r="AFY66" s="20"/>
      <c r="AFZ66" s="20"/>
      <c r="AGA66" s="20"/>
      <c r="AGB66" s="20"/>
      <c r="AGC66" s="20"/>
      <c r="AGD66" s="20"/>
      <c r="AGE66" s="20"/>
      <c r="AGF66" s="20"/>
      <c r="AGG66" s="20"/>
      <c r="AGH66" s="20"/>
      <c r="AGI66" s="20"/>
      <c r="AGJ66" s="20"/>
      <c r="AGK66" s="20"/>
      <c r="AGL66" s="20"/>
      <c r="AGM66" s="20"/>
      <c r="AGN66" s="20"/>
      <c r="AGO66" s="20"/>
      <c r="AGP66" s="20"/>
      <c r="AGQ66" s="20"/>
      <c r="AGR66" s="20"/>
      <c r="AGS66" s="20"/>
      <c r="AGT66" s="20"/>
      <c r="AGU66" s="20"/>
      <c r="AGV66" s="20"/>
      <c r="AGW66" s="20"/>
      <c r="AGX66" s="20"/>
      <c r="AGY66" s="20"/>
      <c r="AGZ66" s="20"/>
      <c r="AHA66" s="20"/>
      <c r="AHB66" s="20"/>
      <c r="AHC66" s="20"/>
      <c r="AHD66" s="20"/>
      <c r="AHE66" s="20"/>
      <c r="AHF66" s="20"/>
      <c r="AHG66" s="20"/>
      <c r="AHH66" s="20"/>
      <c r="AHI66" s="20"/>
      <c r="AHJ66" s="20"/>
      <c r="AHK66" s="20"/>
      <c r="AHL66" s="20"/>
      <c r="AHM66" s="20"/>
      <c r="AHN66" s="20"/>
      <c r="AHO66" s="20"/>
      <c r="AHP66" s="20"/>
      <c r="AHQ66" s="20"/>
      <c r="AHR66" s="20"/>
      <c r="AHS66" s="20"/>
      <c r="AHT66" s="20"/>
      <c r="AHU66" s="20"/>
      <c r="AHV66" s="20"/>
      <c r="AHW66" s="20"/>
      <c r="AHX66" s="20"/>
      <c r="AHY66" s="20"/>
      <c r="AHZ66" s="20"/>
      <c r="AIA66" s="20"/>
      <c r="AIB66" s="20"/>
      <c r="AIC66" s="20"/>
      <c r="AID66" s="20"/>
      <c r="AIE66" s="20"/>
      <c r="AIF66" s="20"/>
      <c r="AIG66" s="20"/>
      <c r="AIH66" s="20"/>
      <c r="AII66" s="20"/>
      <c r="AIJ66" s="20"/>
      <c r="AIK66" s="20"/>
      <c r="AIL66" s="20"/>
      <c r="AIM66" s="20"/>
      <c r="AIN66" s="20"/>
      <c r="AIO66" s="20"/>
      <c r="AIP66" s="20"/>
      <c r="AIQ66" s="20"/>
      <c r="AIR66" s="20"/>
      <c r="AIS66" s="20"/>
      <c r="AIT66" s="20"/>
      <c r="AIU66" s="20"/>
      <c r="AIV66" s="20"/>
      <c r="AIW66" s="20"/>
      <c r="AIX66" s="20"/>
      <c r="AIY66" s="20"/>
      <c r="AIZ66" s="20"/>
      <c r="AJA66" s="20"/>
      <c r="AJB66" s="20"/>
      <c r="AJC66" s="20"/>
      <c r="AJD66" s="20"/>
      <c r="AJE66" s="20"/>
      <c r="AJF66" s="20"/>
      <c r="AJG66" s="20"/>
      <c r="AJH66" s="20"/>
      <c r="AJI66" s="20"/>
      <c r="AJJ66" s="20"/>
      <c r="AJK66" s="20"/>
      <c r="AJL66" s="20"/>
      <c r="AJM66" s="20"/>
      <c r="AJN66" s="20"/>
      <c r="AJO66" s="20"/>
      <c r="AJP66" s="20"/>
      <c r="AJQ66" s="20"/>
      <c r="AJR66" s="20"/>
      <c r="AJS66" s="20"/>
      <c r="AJT66" s="20"/>
      <c r="AJU66" s="20"/>
      <c r="AJV66" s="20"/>
      <c r="AJW66" s="20"/>
      <c r="AJX66" s="20"/>
      <c r="AJY66" s="20"/>
      <c r="AJZ66" s="20"/>
      <c r="AKA66" s="20"/>
      <c r="AKB66" s="20"/>
      <c r="AKC66" s="20"/>
      <c r="AKD66" s="20"/>
      <c r="AKE66" s="20"/>
      <c r="AKF66" s="20"/>
      <c r="AKG66" s="20"/>
      <c r="AKH66" s="20"/>
      <c r="AKI66" s="20"/>
      <c r="AKJ66" s="20"/>
      <c r="AKK66" s="20"/>
      <c r="AKL66" s="20"/>
      <c r="AKM66" s="20"/>
      <c r="AKN66" s="20"/>
      <c r="AKO66" s="20"/>
      <c r="AKP66" s="20"/>
      <c r="AKQ66" s="20"/>
      <c r="AKR66" s="20"/>
      <c r="AKS66" s="20"/>
      <c r="AKT66" s="20"/>
      <c r="AKU66" s="20"/>
      <c r="AKV66" s="20"/>
      <c r="AKW66" s="20"/>
      <c r="AKX66" s="20"/>
      <c r="AKY66" s="20"/>
      <c r="AKZ66" s="20"/>
      <c r="ALA66" s="20"/>
      <c r="ALB66" s="20"/>
      <c r="ALC66" s="20"/>
      <c r="ALD66" s="20"/>
      <c r="ALE66" s="20"/>
      <c r="ALF66" s="20"/>
      <c r="ALG66" s="20"/>
      <c r="ALH66" s="20"/>
      <c r="ALI66" s="20"/>
      <c r="ALJ66" s="20"/>
      <c r="ALK66" s="20"/>
      <c r="ALL66" s="20"/>
      <c r="ALM66" s="20"/>
      <c r="ALN66" s="20"/>
      <c r="ALO66" s="20"/>
      <c r="ALP66" s="20"/>
      <c r="ALQ66" s="20"/>
      <c r="ALR66" s="20"/>
      <c r="ALS66" s="20"/>
      <c r="ALT66" s="20"/>
      <c r="ALU66" s="20"/>
      <c r="ALV66" s="20"/>
      <c r="ALW66" s="20"/>
      <c r="ALX66" s="20"/>
      <c r="ALY66" s="20"/>
      <c r="ALZ66" s="20"/>
      <c r="AMA66" s="20"/>
      <c r="AMB66" s="20"/>
      <c r="AMC66" s="20"/>
      <c r="AMD66" s="20"/>
      <c r="AME66" s="20"/>
      <c r="AMF66" s="20"/>
      <c r="AMG66" s="20"/>
      <c r="AMH66" s="20"/>
      <c r="AMI66" s="20"/>
      <c r="AMJ66" s="20"/>
      <c r="AMK66" s="20"/>
    </row>
    <row r="67" spans="1:1025" x14ac:dyDescent="0.25">
      <c r="A67" s="9" t="s">
        <v>92</v>
      </c>
      <c r="B67" s="109">
        <v>12000</v>
      </c>
    </row>
    <row r="68" spans="1:1025" x14ac:dyDescent="0.25">
      <c r="A68" s="4" t="s">
        <v>78</v>
      </c>
    </row>
    <row r="69" spans="1:1025" s="17" customFormat="1" ht="12.75" x14ac:dyDescent="0.2">
      <c r="A69" s="9" t="s">
        <v>93</v>
      </c>
      <c r="B69" s="16">
        <v>1728</v>
      </c>
      <c r="C69" s="16"/>
    </row>
    <row r="70" spans="1:1025" s="17" customFormat="1" ht="12.75" x14ac:dyDescent="0.2">
      <c r="A70" s="102" t="s">
        <v>2</v>
      </c>
      <c r="B70" s="111">
        <v>3750</v>
      </c>
      <c r="C70" s="16"/>
    </row>
    <row r="71" spans="1:1025" x14ac:dyDescent="0.25">
      <c r="A71" s="4" t="s">
        <v>79</v>
      </c>
    </row>
    <row r="72" spans="1:1025" s="17" customFormat="1" ht="12.75" x14ac:dyDescent="0.2">
      <c r="A72" s="102" t="s">
        <v>7</v>
      </c>
      <c r="B72" s="111">
        <v>28000</v>
      </c>
      <c r="C72" s="16"/>
    </row>
    <row r="73" spans="1:1025" s="17" customFormat="1" ht="12.75" x14ac:dyDescent="0.2">
      <c r="A73" s="9" t="s">
        <v>2</v>
      </c>
      <c r="B73" s="16">
        <v>500</v>
      </c>
      <c r="C73" s="16"/>
    </row>
    <row r="74" spans="1:1025" s="17" customFormat="1" ht="12.75" x14ac:dyDescent="0.2">
      <c r="A74" s="18" t="s">
        <v>80</v>
      </c>
      <c r="B74" s="16"/>
      <c r="C74" s="16"/>
    </row>
    <row r="75" spans="1:1025" s="17" customFormat="1" ht="12.75" x14ac:dyDescent="0.2">
      <c r="A75" s="9" t="s">
        <v>2</v>
      </c>
      <c r="B75" s="111">
        <v>1000</v>
      </c>
      <c r="C75" s="16"/>
    </row>
    <row r="76" spans="1:1025" x14ac:dyDescent="0.25">
      <c r="A76" s="4" t="s">
        <v>402</v>
      </c>
    </row>
    <row r="77" spans="1:1025" s="17" customFormat="1" ht="12.75" x14ac:dyDescent="0.2">
      <c r="A77" s="9" t="s">
        <v>8</v>
      </c>
      <c r="B77" s="111">
        <v>8000</v>
      </c>
      <c r="C77" s="16"/>
    </row>
    <row r="78" spans="1:1025" s="17" customFormat="1" ht="12.75" x14ac:dyDescent="0.2">
      <c r="A78" s="9" t="s">
        <v>422</v>
      </c>
      <c r="B78" s="111">
        <v>1000</v>
      </c>
      <c r="C78" s="16"/>
    </row>
    <row r="79" spans="1:1025" x14ac:dyDescent="0.25">
      <c r="A79" s="9" t="s">
        <v>2</v>
      </c>
      <c r="B79" s="109">
        <v>2000</v>
      </c>
    </row>
    <row r="80" spans="1:1025" x14ac:dyDescent="0.25">
      <c r="A80" s="18" t="s">
        <v>403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  <c r="ZP80" s="20"/>
      <c r="ZQ80" s="20"/>
      <c r="ZR80" s="20"/>
      <c r="ZS80" s="20"/>
      <c r="ZT80" s="20"/>
      <c r="ZU80" s="20"/>
      <c r="ZV80" s="20"/>
      <c r="ZW80" s="20"/>
      <c r="ZX80" s="20"/>
      <c r="ZY80" s="20"/>
      <c r="ZZ80" s="20"/>
      <c r="AAA80" s="20"/>
      <c r="AAB80" s="20"/>
      <c r="AAC80" s="20"/>
      <c r="AAD80" s="20"/>
      <c r="AAE80" s="20"/>
      <c r="AAF80" s="20"/>
      <c r="AAG80" s="20"/>
      <c r="AAH80" s="20"/>
      <c r="AAI80" s="20"/>
      <c r="AAJ80" s="20"/>
      <c r="AAK80" s="20"/>
      <c r="AAL80" s="20"/>
      <c r="AAM80" s="20"/>
      <c r="AAN80" s="20"/>
      <c r="AAO80" s="20"/>
      <c r="AAP80" s="20"/>
      <c r="AAQ80" s="20"/>
      <c r="AAR80" s="20"/>
      <c r="AAS80" s="20"/>
      <c r="AAT80" s="20"/>
      <c r="AAU80" s="20"/>
      <c r="AAV80" s="20"/>
      <c r="AAW80" s="20"/>
      <c r="AAX80" s="20"/>
      <c r="AAY80" s="20"/>
      <c r="AAZ80" s="20"/>
      <c r="ABA80" s="20"/>
      <c r="ABB80" s="20"/>
      <c r="ABC80" s="20"/>
      <c r="ABD80" s="20"/>
      <c r="ABE80" s="20"/>
      <c r="ABF80" s="20"/>
      <c r="ABG80" s="20"/>
      <c r="ABH80" s="20"/>
      <c r="ABI80" s="20"/>
      <c r="ABJ80" s="20"/>
      <c r="ABK80" s="20"/>
      <c r="ABL80" s="20"/>
      <c r="ABM80" s="20"/>
      <c r="ABN80" s="20"/>
      <c r="ABO80" s="20"/>
      <c r="ABP80" s="20"/>
      <c r="ABQ80" s="20"/>
      <c r="ABR80" s="20"/>
      <c r="ABS80" s="20"/>
      <c r="ABT80" s="20"/>
      <c r="ABU80" s="20"/>
      <c r="ABV80" s="20"/>
      <c r="ABW80" s="20"/>
      <c r="ABX80" s="20"/>
      <c r="ABY80" s="20"/>
      <c r="ABZ80" s="20"/>
      <c r="ACA80" s="20"/>
      <c r="ACB80" s="20"/>
      <c r="ACC80" s="20"/>
      <c r="ACD80" s="20"/>
      <c r="ACE80" s="20"/>
      <c r="ACF80" s="20"/>
      <c r="ACG80" s="20"/>
      <c r="ACH80" s="20"/>
      <c r="ACI80" s="20"/>
      <c r="ACJ80" s="20"/>
      <c r="ACK80" s="20"/>
      <c r="ACL80" s="20"/>
      <c r="ACM80" s="20"/>
      <c r="ACN80" s="20"/>
      <c r="ACO80" s="20"/>
      <c r="ACP80" s="20"/>
      <c r="ACQ80" s="20"/>
      <c r="ACR80" s="20"/>
      <c r="ACS80" s="20"/>
      <c r="ACT80" s="20"/>
      <c r="ACU80" s="20"/>
      <c r="ACV80" s="20"/>
      <c r="ACW80" s="20"/>
      <c r="ACX80" s="20"/>
      <c r="ACY80" s="20"/>
      <c r="ACZ80" s="20"/>
      <c r="ADA80" s="20"/>
      <c r="ADB80" s="20"/>
      <c r="ADC80" s="20"/>
      <c r="ADD80" s="20"/>
      <c r="ADE80" s="20"/>
      <c r="ADF80" s="20"/>
      <c r="ADG80" s="20"/>
      <c r="ADH80" s="20"/>
      <c r="ADI80" s="20"/>
      <c r="ADJ80" s="20"/>
      <c r="ADK80" s="20"/>
      <c r="ADL80" s="20"/>
      <c r="ADM80" s="20"/>
      <c r="ADN80" s="20"/>
      <c r="ADO80" s="20"/>
      <c r="ADP80" s="20"/>
      <c r="ADQ80" s="20"/>
      <c r="ADR80" s="20"/>
      <c r="ADS80" s="20"/>
      <c r="ADT80" s="20"/>
      <c r="ADU80" s="20"/>
      <c r="ADV80" s="20"/>
      <c r="ADW80" s="20"/>
      <c r="ADX80" s="20"/>
      <c r="ADY80" s="20"/>
      <c r="ADZ80" s="20"/>
      <c r="AEA80" s="20"/>
      <c r="AEB80" s="20"/>
      <c r="AEC80" s="20"/>
      <c r="AED80" s="20"/>
      <c r="AEE80" s="20"/>
      <c r="AEF80" s="20"/>
      <c r="AEG80" s="20"/>
      <c r="AEH80" s="20"/>
      <c r="AEI80" s="20"/>
      <c r="AEJ80" s="20"/>
      <c r="AEK80" s="20"/>
      <c r="AEL80" s="20"/>
      <c r="AEM80" s="20"/>
      <c r="AEN80" s="20"/>
      <c r="AEO80" s="20"/>
      <c r="AEP80" s="20"/>
      <c r="AEQ80" s="20"/>
      <c r="AER80" s="20"/>
      <c r="AES80" s="20"/>
      <c r="AET80" s="20"/>
      <c r="AEU80" s="20"/>
      <c r="AEV80" s="20"/>
      <c r="AEW80" s="20"/>
      <c r="AEX80" s="20"/>
      <c r="AEY80" s="20"/>
      <c r="AEZ80" s="20"/>
      <c r="AFA80" s="20"/>
      <c r="AFB80" s="20"/>
      <c r="AFC80" s="20"/>
      <c r="AFD80" s="20"/>
      <c r="AFE80" s="20"/>
      <c r="AFF80" s="20"/>
      <c r="AFG80" s="20"/>
      <c r="AFH80" s="20"/>
      <c r="AFI80" s="20"/>
      <c r="AFJ80" s="20"/>
      <c r="AFK80" s="20"/>
      <c r="AFL80" s="20"/>
      <c r="AFM80" s="20"/>
      <c r="AFN80" s="20"/>
      <c r="AFO80" s="20"/>
      <c r="AFP80" s="20"/>
      <c r="AFQ80" s="20"/>
      <c r="AFR80" s="20"/>
      <c r="AFS80" s="20"/>
      <c r="AFT80" s="20"/>
      <c r="AFU80" s="20"/>
      <c r="AFV80" s="20"/>
      <c r="AFW80" s="20"/>
      <c r="AFX80" s="20"/>
      <c r="AFY80" s="20"/>
      <c r="AFZ80" s="20"/>
      <c r="AGA80" s="20"/>
      <c r="AGB80" s="20"/>
      <c r="AGC80" s="20"/>
      <c r="AGD80" s="20"/>
      <c r="AGE80" s="20"/>
      <c r="AGF80" s="20"/>
      <c r="AGG80" s="20"/>
      <c r="AGH80" s="20"/>
      <c r="AGI80" s="20"/>
      <c r="AGJ80" s="20"/>
      <c r="AGK80" s="20"/>
      <c r="AGL80" s="20"/>
      <c r="AGM80" s="20"/>
      <c r="AGN80" s="20"/>
      <c r="AGO80" s="20"/>
      <c r="AGP80" s="20"/>
      <c r="AGQ80" s="20"/>
      <c r="AGR80" s="20"/>
      <c r="AGS80" s="20"/>
      <c r="AGT80" s="20"/>
      <c r="AGU80" s="20"/>
      <c r="AGV80" s="20"/>
      <c r="AGW80" s="20"/>
      <c r="AGX80" s="20"/>
      <c r="AGY80" s="20"/>
      <c r="AGZ80" s="20"/>
      <c r="AHA80" s="20"/>
      <c r="AHB80" s="20"/>
      <c r="AHC80" s="20"/>
      <c r="AHD80" s="20"/>
      <c r="AHE80" s="20"/>
      <c r="AHF80" s="20"/>
      <c r="AHG80" s="20"/>
      <c r="AHH80" s="20"/>
      <c r="AHI80" s="20"/>
      <c r="AHJ80" s="20"/>
      <c r="AHK80" s="20"/>
      <c r="AHL80" s="20"/>
      <c r="AHM80" s="20"/>
      <c r="AHN80" s="20"/>
      <c r="AHO80" s="20"/>
      <c r="AHP80" s="20"/>
      <c r="AHQ80" s="20"/>
      <c r="AHR80" s="20"/>
      <c r="AHS80" s="20"/>
      <c r="AHT80" s="20"/>
      <c r="AHU80" s="20"/>
      <c r="AHV80" s="20"/>
      <c r="AHW80" s="20"/>
      <c r="AHX80" s="20"/>
      <c r="AHY80" s="20"/>
      <c r="AHZ80" s="20"/>
      <c r="AIA80" s="20"/>
      <c r="AIB80" s="20"/>
      <c r="AIC80" s="20"/>
      <c r="AID80" s="20"/>
      <c r="AIE80" s="20"/>
      <c r="AIF80" s="20"/>
      <c r="AIG80" s="20"/>
      <c r="AIH80" s="20"/>
      <c r="AII80" s="20"/>
      <c r="AIJ80" s="20"/>
      <c r="AIK80" s="20"/>
      <c r="AIL80" s="20"/>
      <c r="AIM80" s="20"/>
      <c r="AIN80" s="20"/>
      <c r="AIO80" s="20"/>
      <c r="AIP80" s="20"/>
      <c r="AIQ80" s="20"/>
      <c r="AIR80" s="20"/>
      <c r="AIS80" s="20"/>
      <c r="AIT80" s="20"/>
      <c r="AIU80" s="20"/>
      <c r="AIV80" s="20"/>
      <c r="AIW80" s="20"/>
      <c r="AIX80" s="20"/>
      <c r="AIY80" s="20"/>
      <c r="AIZ80" s="20"/>
      <c r="AJA80" s="20"/>
      <c r="AJB80" s="20"/>
      <c r="AJC80" s="20"/>
      <c r="AJD80" s="20"/>
      <c r="AJE80" s="20"/>
      <c r="AJF80" s="20"/>
      <c r="AJG80" s="20"/>
      <c r="AJH80" s="20"/>
      <c r="AJI80" s="20"/>
      <c r="AJJ80" s="20"/>
      <c r="AJK80" s="20"/>
      <c r="AJL80" s="20"/>
      <c r="AJM80" s="20"/>
      <c r="AJN80" s="20"/>
      <c r="AJO80" s="20"/>
      <c r="AJP80" s="20"/>
      <c r="AJQ80" s="20"/>
      <c r="AJR80" s="20"/>
      <c r="AJS80" s="20"/>
      <c r="AJT80" s="20"/>
      <c r="AJU80" s="20"/>
      <c r="AJV80" s="20"/>
      <c r="AJW80" s="20"/>
      <c r="AJX80" s="20"/>
      <c r="AJY80" s="20"/>
      <c r="AJZ80" s="20"/>
      <c r="AKA80" s="20"/>
      <c r="AKB80" s="20"/>
      <c r="AKC80" s="20"/>
      <c r="AKD80" s="20"/>
      <c r="AKE80" s="20"/>
      <c r="AKF80" s="20"/>
      <c r="AKG80" s="20"/>
      <c r="AKH80" s="20"/>
      <c r="AKI80" s="20"/>
      <c r="AKJ80" s="20"/>
      <c r="AKK80" s="20"/>
      <c r="AKL80" s="20"/>
      <c r="AKM80" s="20"/>
      <c r="AKN80" s="20"/>
      <c r="AKO80" s="20"/>
      <c r="AKP80" s="20"/>
      <c r="AKQ80" s="20"/>
      <c r="AKR80" s="20"/>
      <c r="AKS80" s="20"/>
      <c r="AKT80" s="20"/>
      <c r="AKU80" s="20"/>
      <c r="AKV80" s="20"/>
      <c r="AKW80" s="20"/>
      <c r="AKX80" s="20"/>
      <c r="AKY80" s="20"/>
      <c r="AKZ80" s="20"/>
      <c r="ALA80" s="20"/>
      <c r="ALB80" s="20"/>
      <c r="ALC80" s="20"/>
      <c r="ALD80" s="20"/>
      <c r="ALE80" s="20"/>
      <c r="ALF80" s="20"/>
      <c r="ALG80" s="20"/>
      <c r="ALH80" s="20"/>
      <c r="ALI80" s="20"/>
      <c r="ALJ80" s="20"/>
      <c r="ALK80" s="20"/>
      <c r="ALL80" s="20"/>
      <c r="ALM80" s="20"/>
      <c r="ALN80" s="20"/>
      <c r="ALO80" s="20"/>
      <c r="ALP80" s="20"/>
      <c r="ALQ80" s="20"/>
      <c r="ALR80" s="20"/>
      <c r="ALS80" s="20"/>
      <c r="ALT80" s="20"/>
      <c r="ALU80" s="20"/>
      <c r="ALV80" s="20"/>
      <c r="ALW80" s="20"/>
      <c r="ALX80" s="20"/>
      <c r="ALY80" s="20"/>
      <c r="ALZ80" s="20"/>
      <c r="AMA80" s="20"/>
      <c r="AMB80" s="20"/>
      <c r="AMC80" s="20"/>
      <c r="AMD80" s="20"/>
      <c r="AME80" s="20"/>
      <c r="AMF80" s="20"/>
      <c r="AMG80" s="20"/>
      <c r="AMH80" s="20"/>
      <c r="AMI80" s="20"/>
      <c r="AMJ80" s="20"/>
      <c r="AMK80" s="20"/>
    </row>
    <row r="81" spans="1:1025" s="106" customFormat="1" x14ac:dyDescent="0.25">
      <c r="A81" s="9" t="s">
        <v>2</v>
      </c>
      <c r="B81" s="112">
        <v>2000</v>
      </c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  <c r="IU81" s="105"/>
      <c r="IV81" s="105"/>
      <c r="IW81" s="105"/>
      <c r="IX81" s="105"/>
      <c r="IY81" s="105"/>
      <c r="IZ81" s="105"/>
      <c r="JA81" s="105"/>
      <c r="JB81" s="105"/>
      <c r="JC81" s="105"/>
      <c r="JD81" s="105"/>
      <c r="JE81" s="105"/>
      <c r="JF81" s="105"/>
      <c r="JG81" s="105"/>
      <c r="JH81" s="105"/>
      <c r="JI81" s="105"/>
      <c r="JJ81" s="105"/>
      <c r="JK81" s="105"/>
      <c r="JL81" s="105"/>
      <c r="JM81" s="105"/>
      <c r="JN81" s="105"/>
      <c r="JO81" s="105"/>
      <c r="JP81" s="105"/>
      <c r="JQ81" s="105"/>
      <c r="JR81" s="105"/>
      <c r="JS81" s="105"/>
      <c r="JT81" s="105"/>
      <c r="JU81" s="105"/>
      <c r="JV81" s="105"/>
      <c r="JW81" s="105"/>
      <c r="JX81" s="105"/>
      <c r="JY81" s="105"/>
      <c r="JZ81" s="105"/>
      <c r="KA81" s="105"/>
      <c r="KB81" s="105"/>
      <c r="KC81" s="105"/>
      <c r="KD81" s="105"/>
      <c r="KE81" s="105"/>
      <c r="KF81" s="105"/>
      <c r="KG81" s="105"/>
      <c r="KH81" s="105"/>
      <c r="KI81" s="105"/>
      <c r="KJ81" s="105"/>
      <c r="KK81" s="105"/>
      <c r="KL81" s="105"/>
      <c r="KM81" s="105"/>
      <c r="KN81" s="105"/>
      <c r="KO81" s="105"/>
      <c r="KP81" s="105"/>
      <c r="KQ81" s="105"/>
      <c r="KR81" s="105"/>
      <c r="KS81" s="105"/>
      <c r="KT81" s="105"/>
      <c r="KU81" s="105"/>
      <c r="KV81" s="105"/>
      <c r="KW81" s="105"/>
      <c r="KX81" s="105"/>
      <c r="KY81" s="105"/>
      <c r="KZ81" s="105"/>
      <c r="LA81" s="105"/>
      <c r="LB81" s="105"/>
      <c r="LC81" s="105"/>
      <c r="LD81" s="105"/>
      <c r="LE81" s="105"/>
      <c r="LF81" s="105"/>
      <c r="LG81" s="105"/>
      <c r="LH81" s="105"/>
      <c r="LI81" s="105"/>
      <c r="LJ81" s="105"/>
      <c r="LK81" s="105"/>
      <c r="LL81" s="105"/>
      <c r="LM81" s="105"/>
      <c r="LN81" s="105"/>
      <c r="LO81" s="105"/>
      <c r="LP81" s="105"/>
      <c r="LQ81" s="105"/>
      <c r="LR81" s="105"/>
      <c r="LS81" s="105"/>
      <c r="LT81" s="105"/>
      <c r="LU81" s="105"/>
      <c r="LV81" s="105"/>
      <c r="LW81" s="105"/>
      <c r="LX81" s="105"/>
      <c r="LY81" s="105"/>
      <c r="LZ81" s="105"/>
      <c r="MA81" s="105"/>
      <c r="MB81" s="105"/>
      <c r="MC81" s="105"/>
      <c r="MD81" s="105"/>
      <c r="ME81" s="105"/>
      <c r="MF81" s="105"/>
      <c r="MG81" s="105"/>
      <c r="MH81" s="105"/>
      <c r="MI81" s="105"/>
      <c r="MJ81" s="105"/>
      <c r="MK81" s="105"/>
      <c r="ML81" s="105"/>
      <c r="MM81" s="105"/>
      <c r="MN81" s="105"/>
      <c r="MO81" s="105"/>
      <c r="MP81" s="105"/>
      <c r="MQ81" s="105"/>
      <c r="MR81" s="105"/>
      <c r="MS81" s="105"/>
      <c r="MT81" s="105"/>
      <c r="MU81" s="105"/>
      <c r="MV81" s="105"/>
      <c r="MW81" s="105"/>
      <c r="MX81" s="105"/>
      <c r="MY81" s="105"/>
      <c r="MZ81" s="105"/>
      <c r="NA81" s="105"/>
      <c r="NB81" s="105"/>
      <c r="NC81" s="105"/>
      <c r="ND81" s="105"/>
      <c r="NE81" s="105"/>
      <c r="NF81" s="105"/>
      <c r="NG81" s="105"/>
      <c r="NH81" s="105"/>
      <c r="NI81" s="105"/>
      <c r="NJ81" s="105"/>
      <c r="NK81" s="105"/>
      <c r="NL81" s="105"/>
      <c r="NM81" s="105"/>
      <c r="NN81" s="105"/>
      <c r="NO81" s="105"/>
      <c r="NP81" s="105"/>
      <c r="NQ81" s="105"/>
      <c r="NR81" s="105"/>
      <c r="NS81" s="105"/>
      <c r="NT81" s="105"/>
      <c r="NU81" s="105"/>
      <c r="NV81" s="105"/>
      <c r="NW81" s="105"/>
      <c r="NX81" s="105"/>
      <c r="NY81" s="105"/>
      <c r="NZ81" s="105"/>
      <c r="OA81" s="105"/>
      <c r="OB81" s="105"/>
      <c r="OC81" s="105"/>
      <c r="OD81" s="105"/>
      <c r="OE81" s="105"/>
      <c r="OF81" s="105"/>
      <c r="OG81" s="105"/>
      <c r="OH81" s="105"/>
      <c r="OI81" s="105"/>
      <c r="OJ81" s="105"/>
      <c r="OK81" s="105"/>
      <c r="OL81" s="105"/>
      <c r="OM81" s="105"/>
      <c r="ON81" s="105"/>
      <c r="OO81" s="105"/>
      <c r="OP81" s="105"/>
      <c r="OQ81" s="105"/>
      <c r="OR81" s="105"/>
      <c r="OS81" s="105"/>
      <c r="OT81" s="105"/>
      <c r="OU81" s="105"/>
      <c r="OV81" s="105"/>
      <c r="OW81" s="105"/>
      <c r="OX81" s="105"/>
      <c r="OY81" s="105"/>
      <c r="OZ81" s="105"/>
      <c r="PA81" s="105"/>
      <c r="PB81" s="105"/>
      <c r="PC81" s="105"/>
      <c r="PD81" s="105"/>
      <c r="PE81" s="105"/>
      <c r="PF81" s="105"/>
      <c r="PG81" s="105"/>
      <c r="PH81" s="105"/>
      <c r="PI81" s="105"/>
      <c r="PJ81" s="105"/>
      <c r="PK81" s="105"/>
      <c r="PL81" s="105"/>
      <c r="PM81" s="105"/>
      <c r="PN81" s="105"/>
      <c r="PO81" s="105"/>
      <c r="PP81" s="105"/>
      <c r="PQ81" s="105"/>
      <c r="PR81" s="105"/>
      <c r="PS81" s="105"/>
      <c r="PT81" s="105"/>
      <c r="PU81" s="105"/>
      <c r="PV81" s="105"/>
      <c r="PW81" s="105"/>
      <c r="PX81" s="105"/>
      <c r="PY81" s="105"/>
      <c r="PZ81" s="105"/>
      <c r="QA81" s="105"/>
      <c r="QB81" s="105"/>
      <c r="QC81" s="105"/>
      <c r="QD81" s="105"/>
      <c r="QE81" s="105"/>
      <c r="QF81" s="105"/>
      <c r="QG81" s="105"/>
      <c r="QH81" s="105"/>
      <c r="QI81" s="105"/>
      <c r="QJ81" s="105"/>
      <c r="QK81" s="105"/>
      <c r="QL81" s="105"/>
      <c r="QM81" s="105"/>
      <c r="QN81" s="105"/>
      <c r="QO81" s="105"/>
      <c r="QP81" s="105"/>
      <c r="QQ81" s="105"/>
      <c r="QR81" s="105"/>
      <c r="QS81" s="105"/>
      <c r="QT81" s="105"/>
      <c r="QU81" s="105"/>
      <c r="QV81" s="105"/>
      <c r="QW81" s="105"/>
      <c r="QX81" s="105"/>
      <c r="QY81" s="105"/>
      <c r="QZ81" s="105"/>
      <c r="RA81" s="105"/>
      <c r="RB81" s="105"/>
      <c r="RC81" s="105"/>
      <c r="RD81" s="105"/>
      <c r="RE81" s="105"/>
      <c r="RF81" s="105"/>
      <c r="RG81" s="105"/>
      <c r="RH81" s="105"/>
      <c r="RI81" s="105"/>
      <c r="RJ81" s="105"/>
      <c r="RK81" s="105"/>
      <c r="RL81" s="105"/>
      <c r="RM81" s="105"/>
      <c r="RN81" s="105"/>
      <c r="RO81" s="105"/>
      <c r="RP81" s="105"/>
      <c r="RQ81" s="105"/>
      <c r="RR81" s="105"/>
      <c r="RS81" s="105"/>
      <c r="RT81" s="105"/>
      <c r="RU81" s="105"/>
      <c r="RV81" s="105"/>
      <c r="RW81" s="105"/>
      <c r="RX81" s="105"/>
      <c r="RY81" s="105"/>
      <c r="RZ81" s="105"/>
      <c r="SA81" s="105"/>
      <c r="SB81" s="105"/>
      <c r="SC81" s="105"/>
      <c r="SD81" s="105"/>
      <c r="SE81" s="105"/>
      <c r="SF81" s="105"/>
      <c r="SG81" s="105"/>
      <c r="SH81" s="105"/>
      <c r="SI81" s="105"/>
      <c r="SJ81" s="105"/>
      <c r="SK81" s="105"/>
      <c r="SL81" s="105"/>
      <c r="SM81" s="105"/>
      <c r="SN81" s="105"/>
      <c r="SO81" s="105"/>
      <c r="SP81" s="105"/>
      <c r="SQ81" s="105"/>
      <c r="SR81" s="105"/>
      <c r="SS81" s="105"/>
      <c r="ST81" s="105"/>
      <c r="SU81" s="105"/>
      <c r="SV81" s="105"/>
      <c r="SW81" s="105"/>
      <c r="SX81" s="105"/>
      <c r="SY81" s="105"/>
      <c r="SZ81" s="105"/>
      <c r="TA81" s="105"/>
      <c r="TB81" s="105"/>
      <c r="TC81" s="105"/>
      <c r="TD81" s="105"/>
      <c r="TE81" s="105"/>
      <c r="TF81" s="105"/>
      <c r="TG81" s="105"/>
      <c r="TH81" s="105"/>
      <c r="TI81" s="105"/>
      <c r="TJ81" s="105"/>
      <c r="TK81" s="105"/>
      <c r="TL81" s="105"/>
      <c r="TM81" s="105"/>
      <c r="TN81" s="105"/>
      <c r="TO81" s="105"/>
      <c r="TP81" s="105"/>
      <c r="TQ81" s="105"/>
      <c r="TR81" s="105"/>
      <c r="TS81" s="105"/>
      <c r="TT81" s="105"/>
      <c r="TU81" s="105"/>
      <c r="TV81" s="105"/>
      <c r="TW81" s="105"/>
      <c r="TX81" s="105"/>
      <c r="TY81" s="105"/>
      <c r="TZ81" s="105"/>
      <c r="UA81" s="105"/>
      <c r="UB81" s="105"/>
      <c r="UC81" s="105"/>
      <c r="UD81" s="105"/>
      <c r="UE81" s="105"/>
      <c r="UF81" s="105"/>
      <c r="UG81" s="105"/>
      <c r="UH81" s="105"/>
      <c r="UI81" s="105"/>
      <c r="UJ81" s="105"/>
      <c r="UK81" s="105"/>
      <c r="UL81" s="105"/>
      <c r="UM81" s="105"/>
      <c r="UN81" s="105"/>
      <c r="UO81" s="105"/>
      <c r="UP81" s="105"/>
      <c r="UQ81" s="105"/>
      <c r="UR81" s="105"/>
      <c r="US81" s="105"/>
      <c r="UT81" s="105"/>
      <c r="UU81" s="105"/>
      <c r="UV81" s="105"/>
      <c r="UW81" s="105"/>
      <c r="UX81" s="105"/>
      <c r="UY81" s="105"/>
      <c r="UZ81" s="105"/>
      <c r="VA81" s="105"/>
      <c r="VB81" s="105"/>
      <c r="VC81" s="105"/>
      <c r="VD81" s="105"/>
      <c r="VE81" s="105"/>
      <c r="VF81" s="105"/>
      <c r="VG81" s="105"/>
      <c r="VH81" s="105"/>
      <c r="VI81" s="105"/>
      <c r="VJ81" s="105"/>
      <c r="VK81" s="105"/>
      <c r="VL81" s="105"/>
      <c r="VM81" s="105"/>
      <c r="VN81" s="105"/>
      <c r="VO81" s="105"/>
      <c r="VP81" s="105"/>
      <c r="VQ81" s="105"/>
      <c r="VR81" s="105"/>
      <c r="VS81" s="105"/>
      <c r="VT81" s="105"/>
      <c r="VU81" s="105"/>
      <c r="VV81" s="105"/>
      <c r="VW81" s="105"/>
      <c r="VX81" s="105"/>
      <c r="VY81" s="105"/>
      <c r="VZ81" s="105"/>
      <c r="WA81" s="105"/>
      <c r="WB81" s="105"/>
      <c r="WC81" s="105"/>
      <c r="WD81" s="105"/>
      <c r="WE81" s="105"/>
      <c r="WF81" s="105"/>
      <c r="WG81" s="105"/>
      <c r="WH81" s="105"/>
      <c r="WI81" s="105"/>
      <c r="WJ81" s="105"/>
      <c r="WK81" s="105"/>
      <c r="WL81" s="105"/>
      <c r="WM81" s="105"/>
      <c r="WN81" s="105"/>
      <c r="WO81" s="105"/>
      <c r="WP81" s="105"/>
      <c r="WQ81" s="105"/>
      <c r="WR81" s="105"/>
      <c r="WS81" s="105"/>
      <c r="WT81" s="105"/>
      <c r="WU81" s="105"/>
      <c r="WV81" s="105"/>
      <c r="WW81" s="105"/>
      <c r="WX81" s="105"/>
      <c r="WY81" s="105"/>
      <c r="WZ81" s="105"/>
      <c r="XA81" s="105"/>
      <c r="XB81" s="105"/>
      <c r="XC81" s="105"/>
      <c r="XD81" s="105"/>
      <c r="XE81" s="105"/>
      <c r="XF81" s="105"/>
      <c r="XG81" s="105"/>
      <c r="XH81" s="105"/>
      <c r="XI81" s="105"/>
      <c r="XJ81" s="105"/>
      <c r="XK81" s="105"/>
      <c r="XL81" s="105"/>
      <c r="XM81" s="105"/>
      <c r="XN81" s="105"/>
      <c r="XO81" s="105"/>
      <c r="XP81" s="105"/>
      <c r="XQ81" s="105"/>
      <c r="XR81" s="105"/>
      <c r="XS81" s="105"/>
      <c r="XT81" s="105"/>
      <c r="XU81" s="105"/>
      <c r="XV81" s="105"/>
      <c r="XW81" s="105"/>
      <c r="XX81" s="105"/>
      <c r="XY81" s="105"/>
      <c r="XZ81" s="105"/>
      <c r="YA81" s="105"/>
      <c r="YB81" s="105"/>
      <c r="YC81" s="105"/>
      <c r="YD81" s="105"/>
      <c r="YE81" s="105"/>
      <c r="YF81" s="105"/>
      <c r="YG81" s="105"/>
      <c r="YH81" s="105"/>
      <c r="YI81" s="105"/>
      <c r="YJ81" s="105"/>
      <c r="YK81" s="105"/>
      <c r="YL81" s="105"/>
      <c r="YM81" s="105"/>
      <c r="YN81" s="105"/>
      <c r="YO81" s="105"/>
      <c r="YP81" s="105"/>
      <c r="YQ81" s="105"/>
      <c r="YR81" s="105"/>
      <c r="YS81" s="105"/>
      <c r="YT81" s="105"/>
      <c r="YU81" s="105"/>
      <c r="YV81" s="105"/>
      <c r="YW81" s="105"/>
      <c r="YX81" s="105"/>
      <c r="YY81" s="105"/>
      <c r="YZ81" s="105"/>
      <c r="ZA81" s="105"/>
      <c r="ZB81" s="105"/>
      <c r="ZC81" s="105"/>
      <c r="ZD81" s="105"/>
      <c r="ZE81" s="105"/>
      <c r="ZF81" s="105"/>
      <c r="ZG81" s="105"/>
      <c r="ZH81" s="105"/>
      <c r="ZI81" s="105"/>
      <c r="ZJ81" s="105"/>
      <c r="ZK81" s="105"/>
      <c r="ZL81" s="105"/>
      <c r="ZM81" s="105"/>
      <c r="ZN81" s="105"/>
      <c r="ZO81" s="105"/>
      <c r="ZP81" s="105"/>
      <c r="ZQ81" s="105"/>
      <c r="ZR81" s="105"/>
      <c r="ZS81" s="105"/>
      <c r="ZT81" s="105"/>
      <c r="ZU81" s="105"/>
      <c r="ZV81" s="105"/>
      <c r="ZW81" s="105"/>
      <c r="ZX81" s="105"/>
      <c r="ZY81" s="105"/>
      <c r="ZZ81" s="105"/>
      <c r="AAA81" s="105"/>
      <c r="AAB81" s="105"/>
      <c r="AAC81" s="105"/>
      <c r="AAD81" s="105"/>
      <c r="AAE81" s="105"/>
      <c r="AAF81" s="105"/>
      <c r="AAG81" s="105"/>
      <c r="AAH81" s="105"/>
      <c r="AAI81" s="105"/>
      <c r="AAJ81" s="105"/>
      <c r="AAK81" s="105"/>
      <c r="AAL81" s="105"/>
      <c r="AAM81" s="105"/>
      <c r="AAN81" s="105"/>
      <c r="AAO81" s="105"/>
      <c r="AAP81" s="105"/>
      <c r="AAQ81" s="105"/>
      <c r="AAR81" s="105"/>
      <c r="AAS81" s="105"/>
      <c r="AAT81" s="105"/>
      <c r="AAU81" s="105"/>
      <c r="AAV81" s="105"/>
      <c r="AAW81" s="105"/>
      <c r="AAX81" s="105"/>
      <c r="AAY81" s="105"/>
      <c r="AAZ81" s="105"/>
      <c r="ABA81" s="105"/>
      <c r="ABB81" s="105"/>
      <c r="ABC81" s="105"/>
      <c r="ABD81" s="105"/>
      <c r="ABE81" s="105"/>
      <c r="ABF81" s="105"/>
      <c r="ABG81" s="105"/>
      <c r="ABH81" s="105"/>
      <c r="ABI81" s="105"/>
      <c r="ABJ81" s="105"/>
      <c r="ABK81" s="105"/>
      <c r="ABL81" s="105"/>
      <c r="ABM81" s="105"/>
      <c r="ABN81" s="105"/>
      <c r="ABO81" s="105"/>
      <c r="ABP81" s="105"/>
      <c r="ABQ81" s="105"/>
      <c r="ABR81" s="105"/>
      <c r="ABS81" s="105"/>
      <c r="ABT81" s="105"/>
      <c r="ABU81" s="105"/>
      <c r="ABV81" s="105"/>
      <c r="ABW81" s="105"/>
      <c r="ABX81" s="105"/>
      <c r="ABY81" s="105"/>
      <c r="ABZ81" s="105"/>
      <c r="ACA81" s="105"/>
      <c r="ACB81" s="105"/>
      <c r="ACC81" s="105"/>
      <c r="ACD81" s="105"/>
      <c r="ACE81" s="105"/>
      <c r="ACF81" s="105"/>
      <c r="ACG81" s="105"/>
      <c r="ACH81" s="105"/>
      <c r="ACI81" s="105"/>
      <c r="ACJ81" s="105"/>
      <c r="ACK81" s="105"/>
      <c r="ACL81" s="105"/>
      <c r="ACM81" s="105"/>
      <c r="ACN81" s="105"/>
      <c r="ACO81" s="105"/>
      <c r="ACP81" s="105"/>
      <c r="ACQ81" s="105"/>
      <c r="ACR81" s="105"/>
      <c r="ACS81" s="105"/>
      <c r="ACT81" s="105"/>
      <c r="ACU81" s="105"/>
      <c r="ACV81" s="105"/>
      <c r="ACW81" s="105"/>
      <c r="ACX81" s="105"/>
      <c r="ACY81" s="105"/>
      <c r="ACZ81" s="105"/>
      <c r="ADA81" s="105"/>
      <c r="ADB81" s="105"/>
      <c r="ADC81" s="105"/>
      <c r="ADD81" s="105"/>
      <c r="ADE81" s="105"/>
      <c r="ADF81" s="105"/>
      <c r="ADG81" s="105"/>
      <c r="ADH81" s="105"/>
      <c r="ADI81" s="105"/>
      <c r="ADJ81" s="105"/>
      <c r="ADK81" s="105"/>
      <c r="ADL81" s="105"/>
      <c r="ADM81" s="105"/>
      <c r="ADN81" s="105"/>
      <c r="ADO81" s="105"/>
      <c r="ADP81" s="105"/>
      <c r="ADQ81" s="105"/>
      <c r="ADR81" s="105"/>
      <c r="ADS81" s="105"/>
      <c r="ADT81" s="105"/>
      <c r="ADU81" s="105"/>
      <c r="ADV81" s="105"/>
      <c r="ADW81" s="105"/>
      <c r="ADX81" s="105"/>
      <c r="ADY81" s="105"/>
      <c r="ADZ81" s="105"/>
      <c r="AEA81" s="105"/>
      <c r="AEB81" s="105"/>
      <c r="AEC81" s="105"/>
      <c r="AED81" s="105"/>
      <c r="AEE81" s="105"/>
      <c r="AEF81" s="105"/>
      <c r="AEG81" s="105"/>
      <c r="AEH81" s="105"/>
      <c r="AEI81" s="105"/>
      <c r="AEJ81" s="105"/>
      <c r="AEK81" s="105"/>
      <c r="AEL81" s="105"/>
      <c r="AEM81" s="105"/>
      <c r="AEN81" s="105"/>
      <c r="AEO81" s="105"/>
      <c r="AEP81" s="105"/>
      <c r="AEQ81" s="105"/>
      <c r="AER81" s="105"/>
      <c r="AES81" s="105"/>
      <c r="AET81" s="105"/>
      <c r="AEU81" s="105"/>
      <c r="AEV81" s="105"/>
      <c r="AEW81" s="105"/>
      <c r="AEX81" s="105"/>
      <c r="AEY81" s="105"/>
      <c r="AEZ81" s="105"/>
      <c r="AFA81" s="105"/>
      <c r="AFB81" s="105"/>
      <c r="AFC81" s="105"/>
      <c r="AFD81" s="105"/>
      <c r="AFE81" s="105"/>
      <c r="AFF81" s="105"/>
      <c r="AFG81" s="105"/>
      <c r="AFH81" s="105"/>
      <c r="AFI81" s="105"/>
      <c r="AFJ81" s="105"/>
      <c r="AFK81" s="105"/>
      <c r="AFL81" s="105"/>
      <c r="AFM81" s="105"/>
      <c r="AFN81" s="105"/>
      <c r="AFO81" s="105"/>
      <c r="AFP81" s="105"/>
      <c r="AFQ81" s="105"/>
      <c r="AFR81" s="105"/>
      <c r="AFS81" s="105"/>
      <c r="AFT81" s="105"/>
      <c r="AFU81" s="105"/>
      <c r="AFV81" s="105"/>
      <c r="AFW81" s="105"/>
      <c r="AFX81" s="105"/>
      <c r="AFY81" s="105"/>
      <c r="AFZ81" s="105"/>
      <c r="AGA81" s="105"/>
      <c r="AGB81" s="105"/>
      <c r="AGC81" s="105"/>
      <c r="AGD81" s="105"/>
      <c r="AGE81" s="105"/>
      <c r="AGF81" s="105"/>
      <c r="AGG81" s="105"/>
      <c r="AGH81" s="105"/>
      <c r="AGI81" s="105"/>
      <c r="AGJ81" s="105"/>
      <c r="AGK81" s="105"/>
      <c r="AGL81" s="105"/>
      <c r="AGM81" s="105"/>
      <c r="AGN81" s="105"/>
      <c r="AGO81" s="105"/>
      <c r="AGP81" s="105"/>
      <c r="AGQ81" s="105"/>
      <c r="AGR81" s="105"/>
      <c r="AGS81" s="105"/>
      <c r="AGT81" s="105"/>
      <c r="AGU81" s="105"/>
      <c r="AGV81" s="105"/>
      <c r="AGW81" s="105"/>
      <c r="AGX81" s="105"/>
      <c r="AGY81" s="105"/>
      <c r="AGZ81" s="105"/>
      <c r="AHA81" s="105"/>
      <c r="AHB81" s="105"/>
      <c r="AHC81" s="105"/>
      <c r="AHD81" s="105"/>
      <c r="AHE81" s="105"/>
      <c r="AHF81" s="105"/>
      <c r="AHG81" s="105"/>
      <c r="AHH81" s="105"/>
      <c r="AHI81" s="105"/>
      <c r="AHJ81" s="105"/>
      <c r="AHK81" s="105"/>
      <c r="AHL81" s="105"/>
      <c r="AHM81" s="105"/>
      <c r="AHN81" s="105"/>
      <c r="AHO81" s="105"/>
      <c r="AHP81" s="105"/>
      <c r="AHQ81" s="105"/>
      <c r="AHR81" s="105"/>
      <c r="AHS81" s="105"/>
      <c r="AHT81" s="105"/>
      <c r="AHU81" s="105"/>
      <c r="AHV81" s="105"/>
      <c r="AHW81" s="105"/>
      <c r="AHX81" s="105"/>
      <c r="AHY81" s="105"/>
      <c r="AHZ81" s="105"/>
      <c r="AIA81" s="105"/>
      <c r="AIB81" s="105"/>
      <c r="AIC81" s="105"/>
      <c r="AID81" s="105"/>
      <c r="AIE81" s="105"/>
      <c r="AIF81" s="105"/>
      <c r="AIG81" s="105"/>
      <c r="AIH81" s="105"/>
      <c r="AII81" s="105"/>
      <c r="AIJ81" s="105"/>
      <c r="AIK81" s="105"/>
      <c r="AIL81" s="105"/>
      <c r="AIM81" s="105"/>
      <c r="AIN81" s="105"/>
      <c r="AIO81" s="105"/>
      <c r="AIP81" s="105"/>
      <c r="AIQ81" s="105"/>
      <c r="AIR81" s="105"/>
      <c r="AIS81" s="105"/>
      <c r="AIT81" s="105"/>
      <c r="AIU81" s="105"/>
      <c r="AIV81" s="105"/>
      <c r="AIW81" s="105"/>
      <c r="AIX81" s="105"/>
      <c r="AIY81" s="105"/>
      <c r="AIZ81" s="105"/>
      <c r="AJA81" s="105"/>
      <c r="AJB81" s="105"/>
      <c r="AJC81" s="105"/>
      <c r="AJD81" s="105"/>
      <c r="AJE81" s="105"/>
      <c r="AJF81" s="105"/>
      <c r="AJG81" s="105"/>
      <c r="AJH81" s="105"/>
      <c r="AJI81" s="105"/>
      <c r="AJJ81" s="105"/>
      <c r="AJK81" s="105"/>
      <c r="AJL81" s="105"/>
      <c r="AJM81" s="105"/>
      <c r="AJN81" s="105"/>
      <c r="AJO81" s="105"/>
      <c r="AJP81" s="105"/>
      <c r="AJQ81" s="105"/>
      <c r="AJR81" s="105"/>
      <c r="AJS81" s="105"/>
      <c r="AJT81" s="105"/>
      <c r="AJU81" s="105"/>
      <c r="AJV81" s="105"/>
      <c r="AJW81" s="105"/>
      <c r="AJX81" s="105"/>
      <c r="AJY81" s="105"/>
      <c r="AJZ81" s="105"/>
      <c r="AKA81" s="105"/>
      <c r="AKB81" s="105"/>
      <c r="AKC81" s="105"/>
      <c r="AKD81" s="105"/>
      <c r="AKE81" s="105"/>
      <c r="AKF81" s="105"/>
      <c r="AKG81" s="105"/>
      <c r="AKH81" s="105"/>
      <c r="AKI81" s="105"/>
      <c r="AKJ81" s="105"/>
      <c r="AKK81" s="105"/>
      <c r="AKL81" s="105"/>
      <c r="AKM81" s="105"/>
      <c r="AKN81" s="105"/>
      <c r="AKO81" s="105"/>
      <c r="AKP81" s="105"/>
      <c r="AKQ81" s="105"/>
      <c r="AKR81" s="105"/>
      <c r="AKS81" s="105"/>
      <c r="AKT81" s="105"/>
      <c r="AKU81" s="105"/>
      <c r="AKV81" s="105"/>
      <c r="AKW81" s="105"/>
      <c r="AKX81" s="105"/>
      <c r="AKY81" s="105"/>
      <c r="AKZ81" s="105"/>
      <c r="ALA81" s="105"/>
      <c r="ALB81" s="105"/>
      <c r="ALC81" s="105"/>
      <c r="ALD81" s="105"/>
      <c r="ALE81" s="105"/>
      <c r="ALF81" s="105"/>
      <c r="ALG81" s="105"/>
      <c r="ALH81" s="105"/>
      <c r="ALI81" s="105"/>
      <c r="ALJ81" s="105"/>
      <c r="ALK81" s="105"/>
      <c r="ALL81" s="105"/>
      <c r="ALM81" s="105"/>
      <c r="ALN81" s="105"/>
      <c r="ALO81" s="105"/>
      <c r="ALP81" s="105"/>
      <c r="ALQ81" s="105"/>
      <c r="ALR81" s="105"/>
      <c r="ALS81" s="105"/>
      <c r="ALT81" s="105"/>
      <c r="ALU81" s="105"/>
      <c r="ALV81" s="105"/>
      <c r="ALW81" s="105"/>
      <c r="ALX81" s="105"/>
      <c r="ALY81" s="105"/>
      <c r="ALZ81" s="105"/>
      <c r="AMA81" s="105"/>
      <c r="AMB81" s="105"/>
      <c r="AMC81" s="105"/>
      <c r="AMD81" s="105"/>
      <c r="AME81" s="105"/>
      <c r="AMF81" s="105"/>
      <c r="AMG81" s="105"/>
      <c r="AMH81" s="105"/>
      <c r="AMI81" s="105"/>
      <c r="AMJ81" s="105"/>
      <c r="AMK81" s="105"/>
    </row>
    <row r="82" spans="1:1025" s="106" customFormat="1" x14ac:dyDescent="0.25">
      <c r="A82" s="18" t="s">
        <v>404</v>
      </c>
      <c r="B82" s="104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  <c r="IW82" s="105"/>
      <c r="IX82" s="105"/>
      <c r="IY82" s="105"/>
      <c r="IZ82" s="105"/>
      <c r="JA82" s="105"/>
      <c r="JB82" s="105"/>
      <c r="JC82" s="105"/>
      <c r="JD82" s="105"/>
      <c r="JE82" s="105"/>
      <c r="JF82" s="105"/>
      <c r="JG82" s="105"/>
      <c r="JH82" s="105"/>
      <c r="JI82" s="105"/>
      <c r="JJ82" s="105"/>
      <c r="JK82" s="105"/>
      <c r="JL82" s="105"/>
      <c r="JM82" s="105"/>
      <c r="JN82" s="105"/>
      <c r="JO82" s="105"/>
      <c r="JP82" s="105"/>
      <c r="JQ82" s="105"/>
      <c r="JR82" s="105"/>
      <c r="JS82" s="105"/>
      <c r="JT82" s="105"/>
      <c r="JU82" s="105"/>
      <c r="JV82" s="105"/>
      <c r="JW82" s="105"/>
      <c r="JX82" s="105"/>
      <c r="JY82" s="105"/>
      <c r="JZ82" s="105"/>
      <c r="KA82" s="105"/>
      <c r="KB82" s="105"/>
      <c r="KC82" s="105"/>
      <c r="KD82" s="105"/>
      <c r="KE82" s="105"/>
      <c r="KF82" s="105"/>
      <c r="KG82" s="105"/>
      <c r="KH82" s="105"/>
      <c r="KI82" s="105"/>
      <c r="KJ82" s="105"/>
      <c r="KK82" s="105"/>
      <c r="KL82" s="105"/>
      <c r="KM82" s="105"/>
      <c r="KN82" s="105"/>
      <c r="KO82" s="105"/>
      <c r="KP82" s="105"/>
      <c r="KQ82" s="105"/>
      <c r="KR82" s="105"/>
      <c r="KS82" s="105"/>
      <c r="KT82" s="105"/>
      <c r="KU82" s="105"/>
      <c r="KV82" s="105"/>
      <c r="KW82" s="105"/>
      <c r="KX82" s="105"/>
      <c r="KY82" s="105"/>
      <c r="KZ82" s="105"/>
      <c r="LA82" s="105"/>
      <c r="LB82" s="105"/>
      <c r="LC82" s="105"/>
      <c r="LD82" s="105"/>
      <c r="LE82" s="105"/>
      <c r="LF82" s="105"/>
      <c r="LG82" s="105"/>
      <c r="LH82" s="105"/>
      <c r="LI82" s="105"/>
      <c r="LJ82" s="105"/>
      <c r="LK82" s="105"/>
      <c r="LL82" s="105"/>
      <c r="LM82" s="105"/>
      <c r="LN82" s="105"/>
      <c r="LO82" s="105"/>
      <c r="LP82" s="105"/>
      <c r="LQ82" s="105"/>
      <c r="LR82" s="105"/>
      <c r="LS82" s="105"/>
      <c r="LT82" s="105"/>
      <c r="LU82" s="105"/>
      <c r="LV82" s="105"/>
      <c r="LW82" s="105"/>
      <c r="LX82" s="105"/>
      <c r="LY82" s="105"/>
      <c r="LZ82" s="105"/>
      <c r="MA82" s="105"/>
      <c r="MB82" s="105"/>
      <c r="MC82" s="105"/>
      <c r="MD82" s="105"/>
      <c r="ME82" s="105"/>
      <c r="MF82" s="105"/>
      <c r="MG82" s="105"/>
      <c r="MH82" s="105"/>
      <c r="MI82" s="105"/>
      <c r="MJ82" s="105"/>
      <c r="MK82" s="105"/>
      <c r="ML82" s="105"/>
      <c r="MM82" s="105"/>
      <c r="MN82" s="105"/>
      <c r="MO82" s="105"/>
      <c r="MP82" s="105"/>
      <c r="MQ82" s="105"/>
      <c r="MR82" s="105"/>
      <c r="MS82" s="105"/>
      <c r="MT82" s="105"/>
      <c r="MU82" s="105"/>
      <c r="MV82" s="105"/>
      <c r="MW82" s="105"/>
      <c r="MX82" s="105"/>
      <c r="MY82" s="105"/>
      <c r="MZ82" s="105"/>
      <c r="NA82" s="105"/>
      <c r="NB82" s="105"/>
      <c r="NC82" s="105"/>
      <c r="ND82" s="105"/>
      <c r="NE82" s="105"/>
      <c r="NF82" s="105"/>
      <c r="NG82" s="105"/>
      <c r="NH82" s="105"/>
      <c r="NI82" s="105"/>
      <c r="NJ82" s="105"/>
      <c r="NK82" s="105"/>
      <c r="NL82" s="105"/>
      <c r="NM82" s="105"/>
      <c r="NN82" s="105"/>
      <c r="NO82" s="105"/>
      <c r="NP82" s="105"/>
      <c r="NQ82" s="105"/>
      <c r="NR82" s="105"/>
      <c r="NS82" s="105"/>
      <c r="NT82" s="105"/>
      <c r="NU82" s="105"/>
      <c r="NV82" s="105"/>
      <c r="NW82" s="105"/>
      <c r="NX82" s="105"/>
      <c r="NY82" s="105"/>
      <c r="NZ82" s="105"/>
      <c r="OA82" s="105"/>
      <c r="OB82" s="105"/>
      <c r="OC82" s="105"/>
      <c r="OD82" s="105"/>
      <c r="OE82" s="105"/>
      <c r="OF82" s="105"/>
      <c r="OG82" s="105"/>
      <c r="OH82" s="105"/>
      <c r="OI82" s="105"/>
      <c r="OJ82" s="105"/>
      <c r="OK82" s="105"/>
      <c r="OL82" s="105"/>
      <c r="OM82" s="105"/>
      <c r="ON82" s="105"/>
      <c r="OO82" s="105"/>
      <c r="OP82" s="105"/>
      <c r="OQ82" s="105"/>
      <c r="OR82" s="105"/>
      <c r="OS82" s="105"/>
      <c r="OT82" s="105"/>
      <c r="OU82" s="105"/>
      <c r="OV82" s="105"/>
      <c r="OW82" s="105"/>
      <c r="OX82" s="105"/>
      <c r="OY82" s="105"/>
      <c r="OZ82" s="105"/>
      <c r="PA82" s="105"/>
      <c r="PB82" s="105"/>
      <c r="PC82" s="105"/>
      <c r="PD82" s="105"/>
      <c r="PE82" s="105"/>
      <c r="PF82" s="105"/>
      <c r="PG82" s="105"/>
      <c r="PH82" s="105"/>
      <c r="PI82" s="105"/>
      <c r="PJ82" s="105"/>
      <c r="PK82" s="105"/>
      <c r="PL82" s="105"/>
      <c r="PM82" s="105"/>
      <c r="PN82" s="105"/>
      <c r="PO82" s="105"/>
      <c r="PP82" s="105"/>
      <c r="PQ82" s="105"/>
      <c r="PR82" s="105"/>
      <c r="PS82" s="105"/>
      <c r="PT82" s="105"/>
      <c r="PU82" s="105"/>
      <c r="PV82" s="105"/>
      <c r="PW82" s="105"/>
      <c r="PX82" s="105"/>
      <c r="PY82" s="105"/>
      <c r="PZ82" s="105"/>
      <c r="QA82" s="105"/>
      <c r="QB82" s="105"/>
      <c r="QC82" s="105"/>
      <c r="QD82" s="105"/>
      <c r="QE82" s="105"/>
      <c r="QF82" s="105"/>
      <c r="QG82" s="105"/>
      <c r="QH82" s="105"/>
      <c r="QI82" s="105"/>
      <c r="QJ82" s="105"/>
      <c r="QK82" s="105"/>
      <c r="QL82" s="105"/>
      <c r="QM82" s="105"/>
      <c r="QN82" s="105"/>
      <c r="QO82" s="105"/>
      <c r="QP82" s="105"/>
      <c r="QQ82" s="105"/>
      <c r="QR82" s="105"/>
      <c r="QS82" s="105"/>
      <c r="QT82" s="105"/>
      <c r="QU82" s="105"/>
      <c r="QV82" s="105"/>
      <c r="QW82" s="105"/>
      <c r="QX82" s="105"/>
      <c r="QY82" s="105"/>
      <c r="QZ82" s="105"/>
      <c r="RA82" s="105"/>
      <c r="RB82" s="105"/>
      <c r="RC82" s="105"/>
      <c r="RD82" s="105"/>
      <c r="RE82" s="105"/>
      <c r="RF82" s="105"/>
      <c r="RG82" s="105"/>
      <c r="RH82" s="105"/>
      <c r="RI82" s="105"/>
      <c r="RJ82" s="105"/>
      <c r="RK82" s="105"/>
      <c r="RL82" s="105"/>
      <c r="RM82" s="105"/>
      <c r="RN82" s="105"/>
      <c r="RO82" s="105"/>
      <c r="RP82" s="105"/>
      <c r="RQ82" s="105"/>
      <c r="RR82" s="105"/>
      <c r="RS82" s="105"/>
      <c r="RT82" s="105"/>
      <c r="RU82" s="105"/>
      <c r="RV82" s="105"/>
      <c r="RW82" s="105"/>
      <c r="RX82" s="105"/>
      <c r="RY82" s="105"/>
      <c r="RZ82" s="105"/>
      <c r="SA82" s="105"/>
      <c r="SB82" s="105"/>
      <c r="SC82" s="105"/>
      <c r="SD82" s="105"/>
      <c r="SE82" s="105"/>
      <c r="SF82" s="105"/>
      <c r="SG82" s="105"/>
      <c r="SH82" s="105"/>
      <c r="SI82" s="105"/>
      <c r="SJ82" s="105"/>
      <c r="SK82" s="105"/>
      <c r="SL82" s="105"/>
      <c r="SM82" s="105"/>
      <c r="SN82" s="105"/>
      <c r="SO82" s="105"/>
      <c r="SP82" s="105"/>
      <c r="SQ82" s="105"/>
      <c r="SR82" s="105"/>
      <c r="SS82" s="105"/>
      <c r="ST82" s="105"/>
      <c r="SU82" s="105"/>
      <c r="SV82" s="105"/>
      <c r="SW82" s="105"/>
      <c r="SX82" s="105"/>
      <c r="SY82" s="105"/>
      <c r="SZ82" s="105"/>
      <c r="TA82" s="105"/>
      <c r="TB82" s="105"/>
      <c r="TC82" s="105"/>
      <c r="TD82" s="105"/>
      <c r="TE82" s="105"/>
      <c r="TF82" s="105"/>
      <c r="TG82" s="105"/>
      <c r="TH82" s="105"/>
      <c r="TI82" s="105"/>
      <c r="TJ82" s="105"/>
      <c r="TK82" s="105"/>
      <c r="TL82" s="105"/>
      <c r="TM82" s="105"/>
      <c r="TN82" s="105"/>
      <c r="TO82" s="105"/>
      <c r="TP82" s="105"/>
      <c r="TQ82" s="105"/>
      <c r="TR82" s="105"/>
      <c r="TS82" s="105"/>
      <c r="TT82" s="105"/>
      <c r="TU82" s="105"/>
      <c r="TV82" s="105"/>
      <c r="TW82" s="105"/>
      <c r="TX82" s="105"/>
      <c r="TY82" s="105"/>
      <c r="TZ82" s="105"/>
      <c r="UA82" s="105"/>
      <c r="UB82" s="105"/>
      <c r="UC82" s="105"/>
      <c r="UD82" s="105"/>
      <c r="UE82" s="105"/>
      <c r="UF82" s="105"/>
      <c r="UG82" s="105"/>
      <c r="UH82" s="105"/>
      <c r="UI82" s="105"/>
      <c r="UJ82" s="105"/>
      <c r="UK82" s="105"/>
      <c r="UL82" s="105"/>
      <c r="UM82" s="105"/>
      <c r="UN82" s="105"/>
      <c r="UO82" s="105"/>
      <c r="UP82" s="105"/>
      <c r="UQ82" s="105"/>
      <c r="UR82" s="105"/>
      <c r="US82" s="105"/>
      <c r="UT82" s="105"/>
      <c r="UU82" s="105"/>
      <c r="UV82" s="105"/>
      <c r="UW82" s="105"/>
      <c r="UX82" s="105"/>
      <c r="UY82" s="105"/>
      <c r="UZ82" s="105"/>
      <c r="VA82" s="105"/>
      <c r="VB82" s="105"/>
      <c r="VC82" s="105"/>
      <c r="VD82" s="105"/>
      <c r="VE82" s="105"/>
      <c r="VF82" s="105"/>
      <c r="VG82" s="105"/>
      <c r="VH82" s="105"/>
      <c r="VI82" s="105"/>
      <c r="VJ82" s="105"/>
      <c r="VK82" s="105"/>
      <c r="VL82" s="105"/>
      <c r="VM82" s="105"/>
      <c r="VN82" s="105"/>
      <c r="VO82" s="105"/>
      <c r="VP82" s="105"/>
      <c r="VQ82" s="105"/>
      <c r="VR82" s="105"/>
      <c r="VS82" s="105"/>
      <c r="VT82" s="105"/>
      <c r="VU82" s="105"/>
      <c r="VV82" s="105"/>
      <c r="VW82" s="105"/>
      <c r="VX82" s="105"/>
      <c r="VY82" s="105"/>
      <c r="VZ82" s="105"/>
      <c r="WA82" s="105"/>
      <c r="WB82" s="105"/>
      <c r="WC82" s="105"/>
      <c r="WD82" s="105"/>
      <c r="WE82" s="105"/>
      <c r="WF82" s="105"/>
      <c r="WG82" s="105"/>
      <c r="WH82" s="105"/>
      <c r="WI82" s="105"/>
      <c r="WJ82" s="105"/>
      <c r="WK82" s="105"/>
      <c r="WL82" s="105"/>
      <c r="WM82" s="105"/>
      <c r="WN82" s="105"/>
      <c r="WO82" s="105"/>
      <c r="WP82" s="105"/>
      <c r="WQ82" s="105"/>
      <c r="WR82" s="105"/>
      <c r="WS82" s="105"/>
      <c r="WT82" s="105"/>
      <c r="WU82" s="105"/>
      <c r="WV82" s="105"/>
      <c r="WW82" s="105"/>
      <c r="WX82" s="105"/>
      <c r="WY82" s="105"/>
      <c r="WZ82" s="105"/>
      <c r="XA82" s="105"/>
      <c r="XB82" s="105"/>
      <c r="XC82" s="105"/>
      <c r="XD82" s="105"/>
      <c r="XE82" s="105"/>
      <c r="XF82" s="105"/>
      <c r="XG82" s="105"/>
      <c r="XH82" s="105"/>
      <c r="XI82" s="105"/>
      <c r="XJ82" s="105"/>
      <c r="XK82" s="105"/>
      <c r="XL82" s="105"/>
      <c r="XM82" s="105"/>
      <c r="XN82" s="105"/>
      <c r="XO82" s="105"/>
      <c r="XP82" s="105"/>
      <c r="XQ82" s="105"/>
      <c r="XR82" s="105"/>
      <c r="XS82" s="105"/>
      <c r="XT82" s="105"/>
      <c r="XU82" s="105"/>
      <c r="XV82" s="105"/>
      <c r="XW82" s="105"/>
      <c r="XX82" s="105"/>
      <c r="XY82" s="105"/>
      <c r="XZ82" s="105"/>
      <c r="YA82" s="105"/>
      <c r="YB82" s="105"/>
      <c r="YC82" s="105"/>
      <c r="YD82" s="105"/>
      <c r="YE82" s="105"/>
      <c r="YF82" s="105"/>
      <c r="YG82" s="105"/>
      <c r="YH82" s="105"/>
      <c r="YI82" s="105"/>
      <c r="YJ82" s="105"/>
      <c r="YK82" s="105"/>
      <c r="YL82" s="105"/>
      <c r="YM82" s="105"/>
      <c r="YN82" s="105"/>
      <c r="YO82" s="105"/>
      <c r="YP82" s="105"/>
      <c r="YQ82" s="105"/>
      <c r="YR82" s="105"/>
      <c r="YS82" s="105"/>
      <c r="YT82" s="105"/>
      <c r="YU82" s="105"/>
      <c r="YV82" s="105"/>
      <c r="YW82" s="105"/>
      <c r="YX82" s="105"/>
      <c r="YY82" s="105"/>
      <c r="YZ82" s="105"/>
      <c r="ZA82" s="105"/>
      <c r="ZB82" s="105"/>
      <c r="ZC82" s="105"/>
      <c r="ZD82" s="105"/>
      <c r="ZE82" s="105"/>
      <c r="ZF82" s="105"/>
      <c r="ZG82" s="105"/>
      <c r="ZH82" s="105"/>
      <c r="ZI82" s="105"/>
      <c r="ZJ82" s="105"/>
      <c r="ZK82" s="105"/>
      <c r="ZL82" s="105"/>
      <c r="ZM82" s="105"/>
      <c r="ZN82" s="105"/>
      <c r="ZO82" s="105"/>
      <c r="ZP82" s="105"/>
      <c r="ZQ82" s="105"/>
      <c r="ZR82" s="105"/>
      <c r="ZS82" s="105"/>
      <c r="ZT82" s="105"/>
      <c r="ZU82" s="105"/>
      <c r="ZV82" s="105"/>
      <c r="ZW82" s="105"/>
      <c r="ZX82" s="105"/>
      <c r="ZY82" s="105"/>
      <c r="ZZ82" s="105"/>
      <c r="AAA82" s="105"/>
      <c r="AAB82" s="105"/>
      <c r="AAC82" s="105"/>
      <c r="AAD82" s="105"/>
      <c r="AAE82" s="105"/>
      <c r="AAF82" s="105"/>
      <c r="AAG82" s="105"/>
      <c r="AAH82" s="105"/>
      <c r="AAI82" s="105"/>
      <c r="AAJ82" s="105"/>
      <c r="AAK82" s="105"/>
      <c r="AAL82" s="105"/>
      <c r="AAM82" s="105"/>
      <c r="AAN82" s="105"/>
      <c r="AAO82" s="105"/>
      <c r="AAP82" s="105"/>
      <c r="AAQ82" s="105"/>
      <c r="AAR82" s="105"/>
      <c r="AAS82" s="105"/>
      <c r="AAT82" s="105"/>
      <c r="AAU82" s="105"/>
      <c r="AAV82" s="105"/>
      <c r="AAW82" s="105"/>
      <c r="AAX82" s="105"/>
      <c r="AAY82" s="105"/>
      <c r="AAZ82" s="105"/>
      <c r="ABA82" s="105"/>
      <c r="ABB82" s="105"/>
      <c r="ABC82" s="105"/>
      <c r="ABD82" s="105"/>
      <c r="ABE82" s="105"/>
      <c r="ABF82" s="105"/>
      <c r="ABG82" s="105"/>
      <c r="ABH82" s="105"/>
      <c r="ABI82" s="105"/>
      <c r="ABJ82" s="105"/>
      <c r="ABK82" s="105"/>
      <c r="ABL82" s="105"/>
      <c r="ABM82" s="105"/>
      <c r="ABN82" s="105"/>
      <c r="ABO82" s="105"/>
      <c r="ABP82" s="105"/>
      <c r="ABQ82" s="105"/>
      <c r="ABR82" s="105"/>
      <c r="ABS82" s="105"/>
      <c r="ABT82" s="105"/>
      <c r="ABU82" s="105"/>
      <c r="ABV82" s="105"/>
      <c r="ABW82" s="105"/>
      <c r="ABX82" s="105"/>
      <c r="ABY82" s="105"/>
      <c r="ABZ82" s="105"/>
      <c r="ACA82" s="105"/>
      <c r="ACB82" s="105"/>
      <c r="ACC82" s="105"/>
      <c r="ACD82" s="105"/>
      <c r="ACE82" s="105"/>
      <c r="ACF82" s="105"/>
      <c r="ACG82" s="105"/>
      <c r="ACH82" s="105"/>
      <c r="ACI82" s="105"/>
      <c r="ACJ82" s="105"/>
      <c r="ACK82" s="105"/>
      <c r="ACL82" s="105"/>
      <c r="ACM82" s="105"/>
      <c r="ACN82" s="105"/>
      <c r="ACO82" s="105"/>
      <c r="ACP82" s="105"/>
      <c r="ACQ82" s="105"/>
      <c r="ACR82" s="105"/>
      <c r="ACS82" s="105"/>
      <c r="ACT82" s="105"/>
      <c r="ACU82" s="105"/>
      <c r="ACV82" s="105"/>
      <c r="ACW82" s="105"/>
      <c r="ACX82" s="105"/>
      <c r="ACY82" s="105"/>
      <c r="ACZ82" s="105"/>
      <c r="ADA82" s="105"/>
      <c r="ADB82" s="105"/>
      <c r="ADC82" s="105"/>
      <c r="ADD82" s="105"/>
      <c r="ADE82" s="105"/>
      <c r="ADF82" s="105"/>
      <c r="ADG82" s="105"/>
      <c r="ADH82" s="105"/>
      <c r="ADI82" s="105"/>
      <c r="ADJ82" s="105"/>
      <c r="ADK82" s="105"/>
      <c r="ADL82" s="105"/>
      <c r="ADM82" s="105"/>
      <c r="ADN82" s="105"/>
      <c r="ADO82" s="105"/>
      <c r="ADP82" s="105"/>
      <c r="ADQ82" s="105"/>
      <c r="ADR82" s="105"/>
      <c r="ADS82" s="105"/>
      <c r="ADT82" s="105"/>
      <c r="ADU82" s="105"/>
      <c r="ADV82" s="105"/>
      <c r="ADW82" s="105"/>
      <c r="ADX82" s="105"/>
      <c r="ADY82" s="105"/>
      <c r="ADZ82" s="105"/>
      <c r="AEA82" s="105"/>
      <c r="AEB82" s="105"/>
      <c r="AEC82" s="105"/>
      <c r="AED82" s="105"/>
      <c r="AEE82" s="105"/>
      <c r="AEF82" s="105"/>
      <c r="AEG82" s="105"/>
      <c r="AEH82" s="105"/>
      <c r="AEI82" s="105"/>
      <c r="AEJ82" s="105"/>
      <c r="AEK82" s="105"/>
      <c r="AEL82" s="105"/>
      <c r="AEM82" s="105"/>
      <c r="AEN82" s="105"/>
      <c r="AEO82" s="105"/>
      <c r="AEP82" s="105"/>
      <c r="AEQ82" s="105"/>
      <c r="AER82" s="105"/>
      <c r="AES82" s="105"/>
      <c r="AET82" s="105"/>
      <c r="AEU82" s="105"/>
      <c r="AEV82" s="105"/>
      <c r="AEW82" s="105"/>
      <c r="AEX82" s="105"/>
      <c r="AEY82" s="105"/>
      <c r="AEZ82" s="105"/>
      <c r="AFA82" s="105"/>
      <c r="AFB82" s="105"/>
      <c r="AFC82" s="105"/>
      <c r="AFD82" s="105"/>
      <c r="AFE82" s="105"/>
      <c r="AFF82" s="105"/>
      <c r="AFG82" s="105"/>
      <c r="AFH82" s="105"/>
      <c r="AFI82" s="105"/>
      <c r="AFJ82" s="105"/>
      <c r="AFK82" s="105"/>
      <c r="AFL82" s="105"/>
      <c r="AFM82" s="105"/>
      <c r="AFN82" s="105"/>
      <c r="AFO82" s="105"/>
      <c r="AFP82" s="105"/>
      <c r="AFQ82" s="105"/>
      <c r="AFR82" s="105"/>
      <c r="AFS82" s="105"/>
      <c r="AFT82" s="105"/>
      <c r="AFU82" s="105"/>
      <c r="AFV82" s="105"/>
      <c r="AFW82" s="105"/>
      <c r="AFX82" s="105"/>
      <c r="AFY82" s="105"/>
      <c r="AFZ82" s="105"/>
      <c r="AGA82" s="105"/>
      <c r="AGB82" s="105"/>
      <c r="AGC82" s="105"/>
      <c r="AGD82" s="105"/>
      <c r="AGE82" s="105"/>
      <c r="AGF82" s="105"/>
      <c r="AGG82" s="105"/>
      <c r="AGH82" s="105"/>
      <c r="AGI82" s="105"/>
      <c r="AGJ82" s="105"/>
      <c r="AGK82" s="105"/>
      <c r="AGL82" s="105"/>
      <c r="AGM82" s="105"/>
      <c r="AGN82" s="105"/>
      <c r="AGO82" s="105"/>
      <c r="AGP82" s="105"/>
      <c r="AGQ82" s="105"/>
      <c r="AGR82" s="105"/>
      <c r="AGS82" s="105"/>
      <c r="AGT82" s="105"/>
      <c r="AGU82" s="105"/>
      <c r="AGV82" s="105"/>
      <c r="AGW82" s="105"/>
      <c r="AGX82" s="105"/>
      <c r="AGY82" s="105"/>
      <c r="AGZ82" s="105"/>
      <c r="AHA82" s="105"/>
      <c r="AHB82" s="105"/>
      <c r="AHC82" s="105"/>
      <c r="AHD82" s="105"/>
      <c r="AHE82" s="105"/>
      <c r="AHF82" s="105"/>
      <c r="AHG82" s="105"/>
      <c r="AHH82" s="105"/>
      <c r="AHI82" s="105"/>
      <c r="AHJ82" s="105"/>
      <c r="AHK82" s="105"/>
      <c r="AHL82" s="105"/>
      <c r="AHM82" s="105"/>
      <c r="AHN82" s="105"/>
      <c r="AHO82" s="105"/>
      <c r="AHP82" s="105"/>
      <c r="AHQ82" s="105"/>
      <c r="AHR82" s="105"/>
      <c r="AHS82" s="105"/>
      <c r="AHT82" s="105"/>
      <c r="AHU82" s="105"/>
      <c r="AHV82" s="105"/>
      <c r="AHW82" s="105"/>
      <c r="AHX82" s="105"/>
      <c r="AHY82" s="105"/>
      <c r="AHZ82" s="105"/>
      <c r="AIA82" s="105"/>
      <c r="AIB82" s="105"/>
      <c r="AIC82" s="105"/>
      <c r="AID82" s="105"/>
      <c r="AIE82" s="105"/>
      <c r="AIF82" s="105"/>
      <c r="AIG82" s="105"/>
      <c r="AIH82" s="105"/>
      <c r="AII82" s="105"/>
      <c r="AIJ82" s="105"/>
      <c r="AIK82" s="105"/>
      <c r="AIL82" s="105"/>
      <c r="AIM82" s="105"/>
      <c r="AIN82" s="105"/>
      <c r="AIO82" s="105"/>
      <c r="AIP82" s="105"/>
      <c r="AIQ82" s="105"/>
      <c r="AIR82" s="105"/>
      <c r="AIS82" s="105"/>
      <c r="AIT82" s="105"/>
      <c r="AIU82" s="105"/>
      <c r="AIV82" s="105"/>
      <c r="AIW82" s="105"/>
      <c r="AIX82" s="105"/>
      <c r="AIY82" s="105"/>
      <c r="AIZ82" s="105"/>
      <c r="AJA82" s="105"/>
      <c r="AJB82" s="105"/>
      <c r="AJC82" s="105"/>
      <c r="AJD82" s="105"/>
      <c r="AJE82" s="105"/>
      <c r="AJF82" s="105"/>
      <c r="AJG82" s="105"/>
      <c r="AJH82" s="105"/>
      <c r="AJI82" s="105"/>
      <c r="AJJ82" s="105"/>
      <c r="AJK82" s="105"/>
      <c r="AJL82" s="105"/>
      <c r="AJM82" s="105"/>
      <c r="AJN82" s="105"/>
      <c r="AJO82" s="105"/>
      <c r="AJP82" s="105"/>
      <c r="AJQ82" s="105"/>
      <c r="AJR82" s="105"/>
      <c r="AJS82" s="105"/>
      <c r="AJT82" s="105"/>
      <c r="AJU82" s="105"/>
      <c r="AJV82" s="105"/>
      <c r="AJW82" s="105"/>
      <c r="AJX82" s="105"/>
      <c r="AJY82" s="105"/>
      <c r="AJZ82" s="105"/>
      <c r="AKA82" s="105"/>
      <c r="AKB82" s="105"/>
      <c r="AKC82" s="105"/>
      <c r="AKD82" s="105"/>
      <c r="AKE82" s="105"/>
      <c r="AKF82" s="105"/>
      <c r="AKG82" s="105"/>
      <c r="AKH82" s="105"/>
      <c r="AKI82" s="105"/>
      <c r="AKJ82" s="105"/>
      <c r="AKK82" s="105"/>
      <c r="AKL82" s="105"/>
      <c r="AKM82" s="105"/>
      <c r="AKN82" s="105"/>
      <c r="AKO82" s="105"/>
      <c r="AKP82" s="105"/>
      <c r="AKQ82" s="105"/>
      <c r="AKR82" s="105"/>
      <c r="AKS82" s="105"/>
      <c r="AKT82" s="105"/>
      <c r="AKU82" s="105"/>
      <c r="AKV82" s="105"/>
      <c r="AKW82" s="105"/>
      <c r="AKX82" s="105"/>
      <c r="AKY82" s="105"/>
      <c r="AKZ82" s="105"/>
      <c r="ALA82" s="105"/>
      <c r="ALB82" s="105"/>
      <c r="ALC82" s="105"/>
      <c r="ALD82" s="105"/>
      <c r="ALE82" s="105"/>
      <c r="ALF82" s="105"/>
      <c r="ALG82" s="105"/>
      <c r="ALH82" s="105"/>
      <c r="ALI82" s="105"/>
      <c r="ALJ82" s="105"/>
      <c r="ALK82" s="105"/>
      <c r="ALL82" s="105"/>
      <c r="ALM82" s="105"/>
      <c r="ALN82" s="105"/>
      <c r="ALO82" s="105"/>
      <c r="ALP82" s="105"/>
      <c r="ALQ82" s="105"/>
      <c r="ALR82" s="105"/>
      <c r="ALS82" s="105"/>
      <c r="ALT82" s="105"/>
      <c r="ALU82" s="105"/>
      <c r="ALV82" s="105"/>
      <c r="ALW82" s="105"/>
      <c r="ALX82" s="105"/>
      <c r="ALY82" s="105"/>
      <c r="ALZ82" s="105"/>
      <c r="AMA82" s="105"/>
      <c r="AMB82" s="105"/>
      <c r="AMC82" s="105"/>
      <c r="AMD82" s="105"/>
      <c r="AME82" s="105"/>
      <c r="AMF82" s="105"/>
      <c r="AMG82" s="105"/>
      <c r="AMH82" s="105"/>
      <c r="AMI82" s="105"/>
      <c r="AMJ82" s="105"/>
      <c r="AMK82" s="105"/>
    </row>
    <row r="83" spans="1:1025" s="106" customFormat="1" x14ac:dyDescent="0.25">
      <c r="A83" s="9" t="s">
        <v>2</v>
      </c>
      <c r="B83" s="115">
        <v>1000</v>
      </c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  <c r="IW83" s="105"/>
      <c r="IX83" s="105"/>
      <c r="IY83" s="105"/>
      <c r="IZ83" s="105"/>
      <c r="JA83" s="105"/>
      <c r="JB83" s="105"/>
      <c r="JC83" s="105"/>
      <c r="JD83" s="105"/>
      <c r="JE83" s="105"/>
      <c r="JF83" s="105"/>
      <c r="JG83" s="105"/>
      <c r="JH83" s="105"/>
      <c r="JI83" s="105"/>
      <c r="JJ83" s="105"/>
      <c r="JK83" s="105"/>
      <c r="JL83" s="105"/>
      <c r="JM83" s="105"/>
      <c r="JN83" s="105"/>
      <c r="JO83" s="105"/>
      <c r="JP83" s="105"/>
      <c r="JQ83" s="105"/>
      <c r="JR83" s="105"/>
      <c r="JS83" s="105"/>
      <c r="JT83" s="105"/>
      <c r="JU83" s="105"/>
      <c r="JV83" s="105"/>
      <c r="JW83" s="105"/>
      <c r="JX83" s="105"/>
      <c r="JY83" s="105"/>
      <c r="JZ83" s="105"/>
      <c r="KA83" s="105"/>
      <c r="KB83" s="105"/>
      <c r="KC83" s="105"/>
      <c r="KD83" s="105"/>
      <c r="KE83" s="105"/>
      <c r="KF83" s="105"/>
      <c r="KG83" s="105"/>
      <c r="KH83" s="105"/>
      <c r="KI83" s="105"/>
      <c r="KJ83" s="105"/>
      <c r="KK83" s="105"/>
      <c r="KL83" s="105"/>
      <c r="KM83" s="105"/>
      <c r="KN83" s="105"/>
      <c r="KO83" s="105"/>
      <c r="KP83" s="105"/>
      <c r="KQ83" s="105"/>
      <c r="KR83" s="105"/>
      <c r="KS83" s="105"/>
      <c r="KT83" s="105"/>
      <c r="KU83" s="105"/>
      <c r="KV83" s="105"/>
      <c r="KW83" s="105"/>
      <c r="KX83" s="105"/>
      <c r="KY83" s="105"/>
      <c r="KZ83" s="105"/>
      <c r="LA83" s="105"/>
      <c r="LB83" s="105"/>
      <c r="LC83" s="105"/>
      <c r="LD83" s="105"/>
      <c r="LE83" s="105"/>
      <c r="LF83" s="105"/>
      <c r="LG83" s="105"/>
      <c r="LH83" s="105"/>
      <c r="LI83" s="105"/>
      <c r="LJ83" s="105"/>
      <c r="LK83" s="105"/>
      <c r="LL83" s="105"/>
      <c r="LM83" s="105"/>
      <c r="LN83" s="105"/>
      <c r="LO83" s="105"/>
      <c r="LP83" s="105"/>
      <c r="LQ83" s="105"/>
      <c r="LR83" s="105"/>
      <c r="LS83" s="105"/>
      <c r="LT83" s="105"/>
      <c r="LU83" s="105"/>
      <c r="LV83" s="105"/>
      <c r="LW83" s="105"/>
      <c r="LX83" s="105"/>
      <c r="LY83" s="105"/>
      <c r="LZ83" s="105"/>
      <c r="MA83" s="105"/>
      <c r="MB83" s="105"/>
      <c r="MC83" s="105"/>
      <c r="MD83" s="105"/>
      <c r="ME83" s="105"/>
      <c r="MF83" s="105"/>
      <c r="MG83" s="105"/>
      <c r="MH83" s="105"/>
      <c r="MI83" s="105"/>
      <c r="MJ83" s="105"/>
      <c r="MK83" s="105"/>
      <c r="ML83" s="105"/>
      <c r="MM83" s="105"/>
      <c r="MN83" s="105"/>
      <c r="MO83" s="105"/>
      <c r="MP83" s="105"/>
      <c r="MQ83" s="105"/>
      <c r="MR83" s="105"/>
      <c r="MS83" s="105"/>
      <c r="MT83" s="105"/>
      <c r="MU83" s="105"/>
      <c r="MV83" s="105"/>
      <c r="MW83" s="105"/>
      <c r="MX83" s="105"/>
      <c r="MY83" s="105"/>
      <c r="MZ83" s="105"/>
      <c r="NA83" s="105"/>
      <c r="NB83" s="105"/>
      <c r="NC83" s="105"/>
      <c r="ND83" s="105"/>
      <c r="NE83" s="105"/>
      <c r="NF83" s="105"/>
      <c r="NG83" s="105"/>
      <c r="NH83" s="105"/>
      <c r="NI83" s="105"/>
      <c r="NJ83" s="105"/>
      <c r="NK83" s="105"/>
      <c r="NL83" s="105"/>
      <c r="NM83" s="105"/>
      <c r="NN83" s="105"/>
      <c r="NO83" s="105"/>
      <c r="NP83" s="105"/>
      <c r="NQ83" s="105"/>
      <c r="NR83" s="105"/>
      <c r="NS83" s="105"/>
      <c r="NT83" s="105"/>
      <c r="NU83" s="105"/>
      <c r="NV83" s="105"/>
      <c r="NW83" s="105"/>
      <c r="NX83" s="105"/>
      <c r="NY83" s="105"/>
      <c r="NZ83" s="105"/>
      <c r="OA83" s="105"/>
      <c r="OB83" s="105"/>
      <c r="OC83" s="105"/>
      <c r="OD83" s="105"/>
      <c r="OE83" s="105"/>
      <c r="OF83" s="105"/>
      <c r="OG83" s="105"/>
      <c r="OH83" s="105"/>
      <c r="OI83" s="105"/>
      <c r="OJ83" s="105"/>
      <c r="OK83" s="105"/>
      <c r="OL83" s="105"/>
      <c r="OM83" s="105"/>
      <c r="ON83" s="105"/>
      <c r="OO83" s="105"/>
      <c r="OP83" s="105"/>
      <c r="OQ83" s="105"/>
      <c r="OR83" s="105"/>
      <c r="OS83" s="105"/>
      <c r="OT83" s="105"/>
      <c r="OU83" s="105"/>
      <c r="OV83" s="105"/>
      <c r="OW83" s="105"/>
      <c r="OX83" s="105"/>
      <c r="OY83" s="105"/>
      <c r="OZ83" s="105"/>
      <c r="PA83" s="105"/>
      <c r="PB83" s="105"/>
      <c r="PC83" s="105"/>
      <c r="PD83" s="105"/>
      <c r="PE83" s="105"/>
      <c r="PF83" s="105"/>
      <c r="PG83" s="105"/>
      <c r="PH83" s="105"/>
      <c r="PI83" s="105"/>
      <c r="PJ83" s="105"/>
      <c r="PK83" s="105"/>
      <c r="PL83" s="105"/>
      <c r="PM83" s="105"/>
      <c r="PN83" s="105"/>
      <c r="PO83" s="105"/>
      <c r="PP83" s="105"/>
      <c r="PQ83" s="105"/>
      <c r="PR83" s="105"/>
      <c r="PS83" s="105"/>
      <c r="PT83" s="105"/>
      <c r="PU83" s="105"/>
      <c r="PV83" s="105"/>
      <c r="PW83" s="105"/>
      <c r="PX83" s="105"/>
      <c r="PY83" s="105"/>
      <c r="PZ83" s="105"/>
      <c r="QA83" s="105"/>
      <c r="QB83" s="105"/>
      <c r="QC83" s="105"/>
      <c r="QD83" s="105"/>
      <c r="QE83" s="105"/>
      <c r="QF83" s="105"/>
      <c r="QG83" s="105"/>
      <c r="QH83" s="105"/>
      <c r="QI83" s="105"/>
      <c r="QJ83" s="105"/>
      <c r="QK83" s="105"/>
      <c r="QL83" s="105"/>
      <c r="QM83" s="105"/>
      <c r="QN83" s="105"/>
      <c r="QO83" s="105"/>
      <c r="QP83" s="105"/>
      <c r="QQ83" s="105"/>
      <c r="QR83" s="105"/>
      <c r="QS83" s="105"/>
      <c r="QT83" s="105"/>
      <c r="QU83" s="105"/>
      <c r="QV83" s="105"/>
      <c r="QW83" s="105"/>
      <c r="QX83" s="105"/>
      <c r="QY83" s="105"/>
      <c r="QZ83" s="105"/>
      <c r="RA83" s="105"/>
      <c r="RB83" s="105"/>
      <c r="RC83" s="105"/>
      <c r="RD83" s="105"/>
      <c r="RE83" s="105"/>
      <c r="RF83" s="105"/>
      <c r="RG83" s="105"/>
      <c r="RH83" s="105"/>
      <c r="RI83" s="105"/>
      <c r="RJ83" s="105"/>
      <c r="RK83" s="105"/>
      <c r="RL83" s="105"/>
      <c r="RM83" s="105"/>
      <c r="RN83" s="105"/>
      <c r="RO83" s="105"/>
      <c r="RP83" s="105"/>
      <c r="RQ83" s="105"/>
      <c r="RR83" s="105"/>
      <c r="RS83" s="105"/>
      <c r="RT83" s="105"/>
      <c r="RU83" s="105"/>
      <c r="RV83" s="105"/>
      <c r="RW83" s="105"/>
      <c r="RX83" s="105"/>
      <c r="RY83" s="105"/>
      <c r="RZ83" s="105"/>
      <c r="SA83" s="105"/>
      <c r="SB83" s="105"/>
      <c r="SC83" s="105"/>
      <c r="SD83" s="105"/>
      <c r="SE83" s="105"/>
      <c r="SF83" s="105"/>
      <c r="SG83" s="105"/>
      <c r="SH83" s="105"/>
      <c r="SI83" s="105"/>
      <c r="SJ83" s="105"/>
      <c r="SK83" s="105"/>
      <c r="SL83" s="105"/>
      <c r="SM83" s="105"/>
      <c r="SN83" s="105"/>
      <c r="SO83" s="105"/>
      <c r="SP83" s="105"/>
      <c r="SQ83" s="105"/>
      <c r="SR83" s="105"/>
      <c r="SS83" s="105"/>
      <c r="ST83" s="105"/>
      <c r="SU83" s="105"/>
      <c r="SV83" s="105"/>
      <c r="SW83" s="105"/>
      <c r="SX83" s="105"/>
      <c r="SY83" s="105"/>
      <c r="SZ83" s="105"/>
      <c r="TA83" s="105"/>
      <c r="TB83" s="105"/>
      <c r="TC83" s="105"/>
      <c r="TD83" s="105"/>
      <c r="TE83" s="105"/>
      <c r="TF83" s="105"/>
      <c r="TG83" s="105"/>
      <c r="TH83" s="105"/>
      <c r="TI83" s="105"/>
      <c r="TJ83" s="105"/>
      <c r="TK83" s="105"/>
      <c r="TL83" s="105"/>
      <c r="TM83" s="105"/>
      <c r="TN83" s="105"/>
      <c r="TO83" s="105"/>
      <c r="TP83" s="105"/>
      <c r="TQ83" s="105"/>
      <c r="TR83" s="105"/>
      <c r="TS83" s="105"/>
      <c r="TT83" s="105"/>
      <c r="TU83" s="105"/>
      <c r="TV83" s="105"/>
      <c r="TW83" s="105"/>
      <c r="TX83" s="105"/>
      <c r="TY83" s="105"/>
      <c r="TZ83" s="105"/>
      <c r="UA83" s="105"/>
      <c r="UB83" s="105"/>
      <c r="UC83" s="105"/>
      <c r="UD83" s="105"/>
      <c r="UE83" s="105"/>
      <c r="UF83" s="105"/>
      <c r="UG83" s="105"/>
      <c r="UH83" s="105"/>
      <c r="UI83" s="105"/>
      <c r="UJ83" s="105"/>
      <c r="UK83" s="105"/>
      <c r="UL83" s="105"/>
      <c r="UM83" s="105"/>
      <c r="UN83" s="105"/>
      <c r="UO83" s="105"/>
      <c r="UP83" s="105"/>
      <c r="UQ83" s="105"/>
      <c r="UR83" s="105"/>
      <c r="US83" s="105"/>
      <c r="UT83" s="105"/>
      <c r="UU83" s="105"/>
      <c r="UV83" s="105"/>
      <c r="UW83" s="105"/>
      <c r="UX83" s="105"/>
      <c r="UY83" s="105"/>
      <c r="UZ83" s="105"/>
      <c r="VA83" s="105"/>
      <c r="VB83" s="105"/>
      <c r="VC83" s="105"/>
      <c r="VD83" s="105"/>
      <c r="VE83" s="105"/>
      <c r="VF83" s="105"/>
      <c r="VG83" s="105"/>
      <c r="VH83" s="105"/>
      <c r="VI83" s="105"/>
      <c r="VJ83" s="105"/>
      <c r="VK83" s="105"/>
      <c r="VL83" s="105"/>
      <c r="VM83" s="105"/>
      <c r="VN83" s="105"/>
      <c r="VO83" s="105"/>
      <c r="VP83" s="105"/>
      <c r="VQ83" s="105"/>
      <c r="VR83" s="105"/>
      <c r="VS83" s="105"/>
      <c r="VT83" s="105"/>
      <c r="VU83" s="105"/>
      <c r="VV83" s="105"/>
      <c r="VW83" s="105"/>
      <c r="VX83" s="105"/>
      <c r="VY83" s="105"/>
      <c r="VZ83" s="105"/>
      <c r="WA83" s="105"/>
      <c r="WB83" s="105"/>
      <c r="WC83" s="105"/>
      <c r="WD83" s="105"/>
      <c r="WE83" s="105"/>
      <c r="WF83" s="105"/>
      <c r="WG83" s="105"/>
      <c r="WH83" s="105"/>
      <c r="WI83" s="105"/>
      <c r="WJ83" s="105"/>
      <c r="WK83" s="105"/>
      <c r="WL83" s="105"/>
      <c r="WM83" s="105"/>
      <c r="WN83" s="105"/>
      <c r="WO83" s="105"/>
      <c r="WP83" s="105"/>
      <c r="WQ83" s="105"/>
      <c r="WR83" s="105"/>
      <c r="WS83" s="105"/>
      <c r="WT83" s="105"/>
      <c r="WU83" s="105"/>
      <c r="WV83" s="105"/>
      <c r="WW83" s="105"/>
      <c r="WX83" s="105"/>
      <c r="WY83" s="105"/>
      <c r="WZ83" s="105"/>
      <c r="XA83" s="105"/>
      <c r="XB83" s="105"/>
      <c r="XC83" s="105"/>
      <c r="XD83" s="105"/>
      <c r="XE83" s="105"/>
      <c r="XF83" s="105"/>
      <c r="XG83" s="105"/>
      <c r="XH83" s="105"/>
      <c r="XI83" s="105"/>
      <c r="XJ83" s="105"/>
      <c r="XK83" s="105"/>
      <c r="XL83" s="105"/>
      <c r="XM83" s="105"/>
      <c r="XN83" s="105"/>
      <c r="XO83" s="105"/>
      <c r="XP83" s="105"/>
      <c r="XQ83" s="105"/>
      <c r="XR83" s="105"/>
      <c r="XS83" s="105"/>
      <c r="XT83" s="105"/>
      <c r="XU83" s="105"/>
      <c r="XV83" s="105"/>
      <c r="XW83" s="105"/>
      <c r="XX83" s="105"/>
      <c r="XY83" s="105"/>
      <c r="XZ83" s="105"/>
      <c r="YA83" s="105"/>
      <c r="YB83" s="105"/>
      <c r="YC83" s="105"/>
      <c r="YD83" s="105"/>
      <c r="YE83" s="105"/>
      <c r="YF83" s="105"/>
      <c r="YG83" s="105"/>
      <c r="YH83" s="105"/>
      <c r="YI83" s="105"/>
      <c r="YJ83" s="105"/>
      <c r="YK83" s="105"/>
      <c r="YL83" s="105"/>
      <c r="YM83" s="105"/>
      <c r="YN83" s="105"/>
      <c r="YO83" s="105"/>
      <c r="YP83" s="105"/>
      <c r="YQ83" s="105"/>
      <c r="YR83" s="105"/>
      <c r="YS83" s="105"/>
      <c r="YT83" s="105"/>
      <c r="YU83" s="105"/>
      <c r="YV83" s="105"/>
      <c r="YW83" s="105"/>
      <c r="YX83" s="105"/>
      <c r="YY83" s="105"/>
      <c r="YZ83" s="105"/>
      <c r="ZA83" s="105"/>
      <c r="ZB83" s="105"/>
      <c r="ZC83" s="105"/>
      <c r="ZD83" s="105"/>
      <c r="ZE83" s="105"/>
      <c r="ZF83" s="105"/>
      <c r="ZG83" s="105"/>
      <c r="ZH83" s="105"/>
      <c r="ZI83" s="105"/>
      <c r="ZJ83" s="105"/>
      <c r="ZK83" s="105"/>
      <c r="ZL83" s="105"/>
      <c r="ZM83" s="105"/>
      <c r="ZN83" s="105"/>
      <c r="ZO83" s="105"/>
      <c r="ZP83" s="105"/>
      <c r="ZQ83" s="105"/>
      <c r="ZR83" s="105"/>
      <c r="ZS83" s="105"/>
      <c r="ZT83" s="105"/>
      <c r="ZU83" s="105"/>
      <c r="ZV83" s="105"/>
      <c r="ZW83" s="105"/>
      <c r="ZX83" s="105"/>
      <c r="ZY83" s="105"/>
      <c r="ZZ83" s="105"/>
      <c r="AAA83" s="105"/>
      <c r="AAB83" s="105"/>
      <c r="AAC83" s="105"/>
      <c r="AAD83" s="105"/>
      <c r="AAE83" s="105"/>
      <c r="AAF83" s="105"/>
      <c r="AAG83" s="105"/>
      <c r="AAH83" s="105"/>
      <c r="AAI83" s="105"/>
      <c r="AAJ83" s="105"/>
      <c r="AAK83" s="105"/>
      <c r="AAL83" s="105"/>
      <c r="AAM83" s="105"/>
      <c r="AAN83" s="105"/>
      <c r="AAO83" s="105"/>
      <c r="AAP83" s="105"/>
      <c r="AAQ83" s="105"/>
      <c r="AAR83" s="105"/>
      <c r="AAS83" s="105"/>
      <c r="AAT83" s="105"/>
      <c r="AAU83" s="105"/>
      <c r="AAV83" s="105"/>
      <c r="AAW83" s="105"/>
      <c r="AAX83" s="105"/>
      <c r="AAY83" s="105"/>
      <c r="AAZ83" s="105"/>
      <c r="ABA83" s="105"/>
      <c r="ABB83" s="105"/>
      <c r="ABC83" s="105"/>
      <c r="ABD83" s="105"/>
      <c r="ABE83" s="105"/>
      <c r="ABF83" s="105"/>
      <c r="ABG83" s="105"/>
      <c r="ABH83" s="105"/>
      <c r="ABI83" s="105"/>
      <c r="ABJ83" s="105"/>
      <c r="ABK83" s="105"/>
      <c r="ABL83" s="105"/>
      <c r="ABM83" s="105"/>
      <c r="ABN83" s="105"/>
      <c r="ABO83" s="105"/>
      <c r="ABP83" s="105"/>
      <c r="ABQ83" s="105"/>
      <c r="ABR83" s="105"/>
      <c r="ABS83" s="105"/>
      <c r="ABT83" s="105"/>
      <c r="ABU83" s="105"/>
      <c r="ABV83" s="105"/>
      <c r="ABW83" s="105"/>
      <c r="ABX83" s="105"/>
      <c r="ABY83" s="105"/>
      <c r="ABZ83" s="105"/>
      <c r="ACA83" s="105"/>
      <c r="ACB83" s="105"/>
      <c r="ACC83" s="105"/>
      <c r="ACD83" s="105"/>
      <c r="ACE83" s="105"/>
      <c r="ACF83" s="105"/>
      <c r="ACG83" s="105"/>
      <c r="ACH83" s="105"/>
      <c r="ACI83" s="105"/>
      <c r="ACJ83" s="105"/>
      <c r="ACK83" s="105"/>
      <c r="ACL83" s="105"/>
      <c r="ACM83" s="105"/>
      <c r="ACN83" s="105"/>
      <c r="ACO83" s="105"/>
      <c r="ACP83" s="105"/>
      <c r="ACQ83" s="105"/>
      <c r="ACR83" s="105"/>
      <c r="ACS83" s="105"/>
      <c r="ACT83" s="105"/>
      <c r="ACU83" s="105"/>
      <c r="ACV83" s="105"/>
      <c r="ACW83" s="105"/>
      <c r="ACX83" s="105"/>
      <c r="ACY83" s="105"/>
      <c r="ACZ83" s="105"/>
      <c r="ADA83" s="105"/>
      <c r="ADB83" s="105"/>
      <c r="ADC83" s="105"/>
      <c r="ADD83" s="105"/>
      <c r="ADE83" s="105"/>
      <c r="ADF83" s="105"/>
      <c r="ADG83" s="105"/>
      <c r="ADH83" s="105"/>
      <c r="ADI83" s="105"/>
      <c r="ADJ83" s="105"/>
      <c r="ADK83" s="105"/>
      <c r="ADL83" s="105"/>
      <c r="ADM83" s="105"/>
      <c r="ADN83" s="105"/>
      <c r="ADO83" s="105"/>
      <c r="ADP83" s="105"/>
      <c r="ADQ83" s="105"/>
      <c r="ADR83" s="105"/>
      <c r="ADS83" s="105"/>
      <c r="ADT83" s="105"/>
      <c r="ADU83" s="105"/>
      <c r="ADV83" s="105"/>
      <c r="ADW83" s="105"/>
      <c r="ADX83" s="105"/>
      <c r="ADY83" s="105"/>
      <c r="ADZ83" s="105"/>
      <c r="AEA83" s="105"/>
      <c r="AEB83" s="105"/>
      <c r="AEC83" s="105"/>
      <c r="AED83" s="105"/>
      <c r="AEE83" s="105"/>
      <c r="AEF83" s="105"/>
      <c r="AEG83" s="105"/>
      <c r="AEH83" s="105"/>
      <c r="AEI83" s="105"/>
      <c r="AEJ83" s="105"/>
      <c r="AEK83" s="105"/>
      <c r="AEL83" s="105"/>
      <c r="AEM83" s="105"/>
      <c r="AEN83" s="105"/>
      <c r="AEO83" s="105"/>
      <c r="AEP83" s="105"/>
      <c r="AEQ83" s="105"/>
      <c r="AER83" s="105"/>
      <c r="AES83" s="105"/>
      <c r="AET83" s="105"/>
      <c r="AEU83" s="105"/>
      <c r="AEV83" s="105"/>
      <c r="AEW83" s="105"/>
      <c r="AEX83" s="105"/>
      <c r="AEY83" s="105"/>
      <c r="AEZ83" s="105"/>
      <c r="AFA83" s="105"/>
      <c r="AFB83" s="105"/>
      <c r="AFC83" s="105"/>
      <c r="AFD83" s="105"/>
      <c r="AFE83" s="105"/>
      <c r="AFF83" s="105"/>
      <c r="AFG83" s="105"/>
      <c r="AFH83" s="105"/>
      <c r="AFI83" s="105"/>
      <c r="AFJ83" s="105"/>
      <c r="AFK83" s="105"/>
      <c r="AFL83" s="105"/>
      <c r="AFM83" s="105"/>
      <c r="AFN83" s="105"/>
      <c r="AFO83" s="105"/>
      <c r="AFP83" s="105"/>
      <c r="AFQ83" s="105"/>
      <c r="AFR83" s="105"/>
      <c r="AFS83" s="105"/>
      <c r="AFT83" s="105"/>
      <c r="AFU83" s="105"/>
      <c r="AFV83" s="105"/>
      <c r="AFW83" s="105"/>
      <c r="AFX83" s="105"/>
      <c r="AFY83" s="105"/>
      <c r="AFZ83" s="105"/>
      <c r="AGA83" s="105"/>
      <c r="AGB83" s="105"/>
      <c r="AGC83" s="105"/>
      <c r="AGD83" s="105"/>
      <c r="AGE83" s="105"/>
      <c r="AGF83" s="105"/>
      <c r="AGG83" s="105"/>
      <c r="AGH83" s="105"/>
      <c r="AGI83" s="105"/>
      <c r="AGJ83" s="105"/>
      <c r="AGK83" s="105"/>
      <c r="AGL83" s="105"/>
      <c r="AGM83" s="105"/>
      <c r="AGN83" s="105"/>
      <c r="AGO83" s="105"/>
      <c r="AGP83" s="105"/>
      <c r="AGQ83" s="105"/>
      <c r="AGR83" s="105"/>
      <c r="AGS83" s="105"/>
      <c r="AGT83" s="105"/>
      <c r="AGU83" s="105"/>
      <c r="AGV83" s="105"/>
      <c r="AGW83" s="105"/>
      <c r="AGX83" s="105"/>
      <c r="AGY83" s="105"/>
      <c r="AGZ83" s="105"/>
      <c r="AHA83" s="105"/>
      <c r="AHB83" s="105"/>
      <c r="AHC83" s="105"/>
      <c r="AHD83" s="105"/>
      <c r="AHE83" s="105"/>
      <c r="AHF83" s="105"/>
      <c r="AHG83" s="105"/>
      <c r="AHH83" s="105"/>
      <c r="AHI83" s="105"/>
      <c r="AHJ83" s="105"/>
      <c r="AHK83" s="105"/>
      <c r="AHL83" s="105"/>
      <c r="AHM83" s="105"/>
      <c r="AHN83" s="105"/>
      <c r="AHO83" s="105"/>
      <c r="AHP83" s="105"/>
      <c r="AHQ83" s="105"/>
      <c r="AHR83" s="105"/>
      <c r="AHS83" s="105"/>
      <c r="AHT83" s="105"/>
      <c r="AHU83" s="105"/>
      <c r="AHV83" s="105"/>
      <c r="AHW83" s="105"/>
      <c r="AHX83" s="105"/>
      <c r="AHY83" s="105"/>
      <c r="AHZ83" s="105"/>
      <c r="AIA83" s="105"/>
      <c r="AIB83" s="105"/>
      <c r="AIC83" s="105"/>
      <c r="AID83" s="105"/>
      <c r="AIE83" s="105"/>
      <c r="AIF83" s="105"/>
      <c r="AIG83" s="105"/>
      <c r="AIH83" s="105"/>
      <c r="AII83" s="105"/>
      <c r="AIJ83" s="105"/>
      <c r="AIK83" s="105"/>
      <c r="AIL83" s="105"/>
      <c r="AIM83" s="105"/>
      <c r="AIN83" s="105"/>
      <c r="AIO83" s="105"/>
      <c r="AIP83" s="105"/>
      <c r="AIQ83" s="105"/>
      <c r="AIR83" s="105"/>
      <c r="AIS83" s="105"/>
      <c r="AIT83" s="105"/>
      <c r="AIU83" s="105"/>
      <c r="AIV83" s="105"/>
      <c r="AIW83" s="105"/>
      <c r="AIX83" s="105"/>
      <c r="AIY83" s="105"/>
      <c r="AIZ83" s="105"/>
      <c r="AJA83" s="105"/>
      <c r="AJB83" s="105"/>
      <c r="AJC83" s="105"/>
      <c r="AJD83" s="105"/>
      <c r="AJE83" s="105"/>
      <c r="AJF83" s="105"/>
      <c r="AJG83" s="105"/>
      <c r="AJH83" s="105"/>
      <c r="AJI83" s="105"/>
      <c r="AJJ83" s="105"/>
      <c r="AJK83" s="105"/>
      <c r="AJL83" s="105"/>
      <c r="AJM83" s="105"/>
      <c r="AJN83" s="105"/>
      <c r="AJO83" s="105"/>
      <c r="AJP83" s="105"/>
      <c r="AJQ83" s="105"/>
      <c r="AJR83" s="105"/>
      <c r="AJS83" s="105"/>
      <c r="AJT83" s="105"/>
      <c r="AJU83" s="105"/>
      <c r="AJV83" s="105"/>
      <c r="AJW83" s="105"/>
      <c r="AJX83" s="105"/>
      <c r="AJY83" s="105"/>
      <c r="AJZ83" s="105"/>
      <c r="AKA83" s="105"/>
      <c r="AKB83" s="105"/>
      <c r="AKC83" s="105"/>
      <c r="AKD83" s="105"/>
      <c r="AKE83" s="105"/>
      <c r="AKF83" s="105"/>
      <c r="AKG83" s="105"/>
      <c r="AKH83" s="105"/>
      <c r="AKI83" s="105"/>
      <c r="AKJ83" s="105"/>
      <c r="AKK83" s="105"/>
      <c r="AKL83" s="105"/>
      <c r="AKM83" s="105"/>
      <c r="AKN83" s="105"/>
      <c r="AKO83" s="105"/>
      <c r="AKP83" s="105"/>
      <c r="AKQ83" s="105"/>
      <c r="AKR83" s="105"/>
      <c r="AKS83" s="105"/>
      <c r="AKT83" s="105"/>
      <c r="AKU83" s="105"/>
      <c r="AKV83" s="105"/>
      <c r="AKW83" s="105"/>
      <c r="AKX83" s="105"/>
      <c r="AKY83" s="105"/>
      <c r="AKZ83" s="105"/>
      <c r="ALA83" s="105"/>
      <c r="ALB83" s="105"/>
      <c r="ALC83" s="105"/>
      <c r="ALD83" s="105"/>
      <c r="ALE83" s="105"/>
      <c r="ALF83" s="105"/>
      <c r="ALG83" s="105"/>
      <c r="ALH83" s="105"/>
      <c r="ALI83" s="105"/>
      <c r="ALJ83" s="105"/>
      <c r="ALK83" s="105"/>
      <c r="ALL83" s="105"/>
      <c r="ALM83" s="105"/>
      <c r="ALN83" s="105"/>
      <c r="ALO83" s="105"/>
      <c r="ALP83" s="105"/>
      <c r="ALQ83" s="105"/>
      <c r="ALR83" s="105"/>
      <c r="ALS83" s="105"/>
      <c r="ALT83" s="105"/>
      <c r="ALU83" s="105"/>
      <c r="ALV83" s="105"/>
      <c r="ALW83" s="105"/>
      <c r="ALX83" s="105"/>
      <c r="ALY83" s="105"/>
      <c r="ALZ83" s="105"/>
      <c r="AMA83" s="105"/>
      <c r="AMB83" s="105"/>
      <c r="AMC83" s="105"/>
      <c r="AMD83" s="105"/>
      <c r="AME83" s="105"/>
      <c r="AMF83" s="105"/>
      <c r="AMG83" s="105"/>
      <c r="AMH83" s="105"/>
      <c r="AMI83" s="105"/>
      <c r="AMJ83" s="105"/>
      <c r="AMK83" s="105"/>
    </row>
    <row r="84" spans="1:1025" s="106" customFormat="1" x14ac:dyDescent="0.25">
      <c r="A84" s="18" t="s">
        <v>400</v>
      </c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  <c r="IW84" s="105"/>
      <c r="IX84" s="105"/>
      <c r="IY84" s="105"/>
      <c r="IZ84" s="105"/>
      <c r="JA84" s="105"/>
      <c r="JB84" s="105"/>
      <c r="JC84" s="105"/>
      <c r="JD84" s="105"/>
      <c r="JE84" s="105"/>
      <c r="JF84" s="105"/>
      <c r="JG84" s="105"/>
      <c r="JH84" s="105"/>
      <c r="JI84" s="105"/>
      <c r="JJ84" s="105"/>
      <c r="JK84" s="105"/>
      <c r="JL84" s="105"/>
      <c r="JM84" s="105"/>
      <c r="JN84" s="105"/>
      <c r="JO84" s="105"/>
      <c r="JP84" s="105"/>
      <c r="JQ84" s="105"/>
      <c r="JR84" s="105"/>
      <c r="JS84" s="105"/>
      <c r="JT84" s="105"/>
      <c r="JU84" s="105"/>
      <c r="JV84" s="105"/>
      <c r="JW84" s="105"/>
      <c r="JX84" s="105"/>
      <c r="JY84" s="105"/>
      <c r="JZ84" s="105"/>
      <c r="KA84" s="105"/>
      <c r="KB84" s="105"/>
      <c r="KC84" s="105"/>
      <c r="KD84" s="105"/>
      <c r="KE84" s="105"/>
      <c r="KF84" s="105"/>
      <c r="KG84" s="105"/>
      <c r="KH84" s="105"/>
      <c r="KI84" s="105"/>
      <c r="KJ84" s="105"/>
      <c r="KK84" s="105"/>
      <c r="KL84" s="105"/>
      <c r="KM84" s="105"/>
      <c r="KN84" s="105"/>
      <c r="KO84" s="105"/>
      <c r="KP84" s="105"/>
      <c r="KQ84" s="105"/>
      <c r="KR84" s="105"/>
      <c r="KS84" s="105"/>
      <c r="KT84" s="105"/>
      <c r="KU84" s="105"/>
      <c r="KV84" s="105"/>
      <c r="KW84" s="105"/>
      <c r="KX84" s="105"/>
      <c r="KY84" s="105"/>
      <c r="KZ84" s="105"/>
      <c r="LA84" s="105"/>
      <c r="LB84" s="105"/>
      <c r="LC84" s="105"/>
      <c r="LD84" s="105"/>
      <c r="LE84" s="105"/>
      <c r="LF84" s="105"/>
      <c r="LG84" s="105"/>
      <c r="LH84" s="105"/>
      <c r="LI84" s="105"/>
      <c r="LJ84" s="105"/>
      <c r="LK84" s="105"/>
      <c r="LL84" s="105"/>
      <c r="LM84" s="105"/>
      <c r="LN84" s="105"/>
      <c r="LO84" s="105"/>
      <c r="LP84" s="105"/>
      <c r="LQ84" s="105"/>
      <c r="LR84" s="105"/>
      <c r="LS84" s="105"/>
      <c r="LT84" s="105"/>
      <c r="LU84" s="105"/>
      <c r="LV84" s="105"/>
      <c r="LW84" s="105"/>
      <c r="LX84" s="105"/>
      <c r="LY84" s="105"/>
      <c r="LZ84" s="105"/>
      <c r="MA84" s="105"/>
      <c r="MB84" s="105"/>
      <c r="MC84" s="105"/>
      <c r="MD84" s="105"/>
      <c r="ME84" s="105"/>
      <c r="MF84" s="105"/>
      <c r="MG84" s="105"/>
      <c r="MH84" s="105"/>
      <c r="MI84" s="105"/>
      <c r="MJ84" s="105"/>
      <c r="MK84" s="105"/>
      <c r="ML84" s="105"/>
      <c r="MM84" s="105"/>
      <c r="MN84" s="105"/>
      <c r="MO84" s="105"/>
      <c r="MP84" s="105"/>
      <c r="MQ84" s="105"/>
      <c r="MR84" s="105"/>
      <c r="MS84" s="105"/>
      <c r="MT84" s="105"/>
      <c r="MU84" s="105"/>
      <c r="MV84" s="105"/>
      <c r="MW84" s="105"/>
      <c r="MX84" s="105"/>
      <c r="MY84" s="105"/>
      <c r="MZ84" s="105"/>
      <c r="NA84" s="105"/>
      <c r="NB84" s="105"/>
      <c r="NC84" s="105"/>
      <c r="ND84" s="105"/>
      <c r="NE84" s="105"/>
      <c r="NF84" s="105"/>
      <c r="NG84" s="105"/>
      <c r="NH84" s="105"/>
      <c r="NI84" s="105"/>
      <c r="NJ84" s="105"/>
      <c r="NK84" s="105"/>
      <c r="NL84" s="105"/>
      <c r="NM84" s="105"/>
      <c r="NN84" s="105"/>
      <c r="NO84" s="105"/>
      <c r="NP84" s="105"/>
      <c r="NQ84" s="105"/>
      <c r="NR84" s="105"/>
      <c r="NS84" s="105"/>
      <c r="NT84" s="105"/>
      <c r="NU84" s="105"/>
      <c r="NV84" s="105"/>
      <c r="NW84" s="105"/>
      <c r="NX84" s="105"/>
      <c r="NY84" s="105"/>
      <c r="NZ84" s="105"/>
      <c r="OA84" s="105"/>
      <c r="OB84" s="105"/>
      <c r="OC84" s="105"/>
      <c r="OD84" s="105"/>
      <c r="OE84" s="105"/>
      <c r="OF84" s="105"/>
      <c r="OG84" s="105"/>
      <c r="OH84" s="105"/>
      <c r="OI84" s="105"/>
      <c r="OJ84" s="105"/>
      <c r="OK84" s="105"/>
      <c r="OL84" s="105"/>
      <c r="OM84" s="105"/>
      <c r="ON84" s="105"/>
      <c r="OO84" s="105"/>
      <c r="OP84" s="105"/>
      <c r="OQ84" s="105"/>
      <c r="OR84" s="105"/>
      <c r="OS84" s="105"/>
      <c r="OT84" s="105"/>
      <c r="OU84" s="105"/>
      <c r="OV84" s="105"/>
      <c r="OW84" s="105"/>
      <c r="OX84" s="105"/>
      <c r="OY84" s="105"/>
      <c r="OZ84" s="105"/>
      <c r="PA84" s="105"/>
      <c r="PB84" s="105"/>
      <c r="PC84" s="105"/>
      <c r="PD84" s="105"/>
      <c r="PE84" s="105"/>
      <c r="PF84" s="105"/>
      <c r="PG84" s="105"/>
      <c r="PH84" s="105"/>
      <c r="PI84" s="105"/>
      <c r="PJ84" s="105"/>
      <c r="PK84" s="105"/>
      <c r="PL84" s="105"/>
      <c r="PM84" s="105"/>
      <c r="PN84" s="105"/>
      <c r="PO84" s="105"/>
      <c r="PP84" s="105"/>
      <c r="PQ84" s="105"/>
      <c r="PR84" s="105"/>
      <c r="PS84" s="105"/>
      <c r="PT84" s="105"/>
      <c r="PU84" s="105"/>
      <c r="PV84" s="105"/>
      <c r="PW84" s="105"/>
      <c r="PX84" s="105"/>
      <c r="PY84" s="105"/>
      <c r="PZ84" s="105"/>
      <c r="QA84" s="105"/>
      <c r="QB84" s="105"/>
      <c r="QC84" s="105"/>
      <c r="QD84" s="105"/>
      <c r="QE84" s="105"/>
      <c r="QF84" s="105"/>
      <c r="QG84" s="105"/>
      <c r="QH84" s="105"/>
      <c r="QI84" s="105"/>
      <c r="QJ84" s="105"/>
      <c r="QK84" s="105"/>
      <c r="QL84" s="105"/>
      <c r="QM84" s="105"/>
      <c r="QN84" s="105"/>
      <c r="QO84" s="105"/>
      <c r="QP84" s="105"/>
      <c r="QQ84" s="105"/>
      <c r="QR84" s="105"/>
      <c r="QS84" s="105"/>
      <c r="QT84" s="105"/>
      <c r="QU84" s="105"/>
      <c r="QV84" s="105"/>
      <c r="QW84" s="105"/>
      <c r="QX84" s="105"/>
      <c r="QY84" s="105"/>
      <c r="QZ84" s="105"/>
      <c r="RA84" s="105"/>
      <c r="RB84" s="105"/>
      <c r="RC84" s="105"/>
      <c r="RD84" s="105"/>
      <c r="RE84" s="105"/>
      <c r="RF84" s="105"/>
      <c r="RG84" s="105"/>
      <c r="RH84" s="105"/>
      <c r="RI84" s="105"/>
      <c r="RJ84" s="105"/>
      <c r="RK84" s="105"/>
      <c r="RL84" s="105"/>
      <c r="RM84" s="105"/>
      <c r="RN84" s="105"/>
      <c r="RO84" s="105"/>
      <c r="RP84" s="105"/>
      <c r="RQ84" s="105"/>
      <c r="RR84" s="105"/>
      <c r="RS84" s="105"/>
      <c r="RT84" s="105"/>
      <c r="RU84" s="105"/>
      <c r="RV84" s="105"/>
      <c r="RW84" s="105"/>
      <c r="RX84" s="105"/>
      <c r="RY84" s="105"/>
      <c r="RZ84" s="105"/>
      <c r="SA84" s="105"/>
      <c r="SB84" s="105"/>
      <c r="SC84" s="105"/>
      <c r="SD84" s="105"/>
      <c r="SE84" s="105"/>
      <c r="SF84" s="105"/>
      <c r="SG84" s="105"/>
      <c r="SH84" s="105"/>
      <c r="SI84" s="105"/>
      <c r="SJ84" s="105"/>
      <c r="SK84" s="105"/>
      <c r="SL84" s="105"/>
      <c r="SM84" s="105"/>
      <c r="SN84" s="105"/>
      <c r="SO84" s="105"/>
      <c r="SP84" s="105"/>
      <c r="SQ84" s="105"/>
      <c r="SR84" s="105"/>
      <c r="SS84" s="105"/>
      <c r="ST84" s="105"/>
      <c r="SU84" s="105"/>
      <c r="SV84" s="105"/>
      <c r="SW84" s="105"/>
      <c r="SX84" s="105"/>
      <c r="SY84" s="105"/>
      <c r="SZ84" s="105"/>
      <c r="TA84" s="105"/>
      <c r="TB84" s="105"/>
      <c r="TC84" s="105"/>
      <c r="TD84" s="105"/>
      <c r="TE84" s="105"/>
      <c r="TF84" s="105"/>
      <c r="TG84" s="105"/>
      <c r="TH84" s="105"/>
      <c r="TI84" s="105"/>
      <c r="TJ84" s="105"/>
      <c r="TK84" s="105"/>
      <c r="TL84" s="105"/>
      <c r="TM84" s="105"/>
      <c r="TN84" s="105"/>
      <c r="TO84" s="105"/>
      <c r="TP84" s="105"/>
      <c r="TQ84" s="105"/>
      <c r="TR84" s="105"/>
      <c r="TS84" s="105"/>
      <c r="TT84" s="105"/>
      <c r="TU84" s="105"/>
      <c r="TV84" s="105"/>
      <c r="TW84" s="105"/>
      <c r="TX84" s="105"/>
      <c r="TY84" s="105"/>
      <c r="TZ84" s="105"/>
      <c r="UA84" s="105"/>
      <c r="UB84" s="105"/>
      <c r="UC84" s="105"/>
      <c r="UD84" s="105"/>
      <c r="UE84" s="105"/>
      <c r="UF84" s="105"/>
      <c r="UG84" s="105"/>
      <c r="UH84" s="105"/>
      <c r="UI84" s="105"/>
      <c r="UJ84" s="105"/>
      <c r="UK84" s="105"/>
      <c r="UL84" s="105"/>
      <c r="UM84" s="105"/>
      <c r="UN84" s="105"/>
      <c r="UO84" s="105"/>
      <c r="UP84" s="105"/>
      <c r="UQ84" s="105"/>
      <c r="UR84" s="105"/>
      <c r="US84" s="105"/>
      <c r="UT84" s="105"/>
      <c r="UU84" s="105"/>
      <c r="UV84" s="105"/>
      <c r="UW84" s="105"/>
      <c r="UX84" s="105"/>
      <c r="UY84" s="105"/>
      <c r="UZ84" s="105"/>
      <c r="VA84" s="105"/>
      <c r="VB84" s="105"/>
      <c r="VC84" s="105"/>
      <c r="VD84" s="105"/>
      <c r="VE84" s="105"/>
      <c r="VF84" s="105"/>
      <c r="VG84" s="105"/>
      <c r="VH84" s="105"/>
      <c r="VI84" s="105"/>
      <c r="VJ84" s="105"/>
      <c r="VK84" s="105"/>
      <c r="VL84" s="105"/>
      <c r="VM84" s="105"/>
      <c r="VN84" s="105"/>
      <c r="VO84" s="105"/>
      <c r="VP84" s="105"/>
      <c r="VQ84" s="105"/>
      <c r="VR84" s="105"/>
      <c r="VS84" s="105"/>
      <c r="VT84" s="105"/>
      <c r="VU84" s="105"/>
      <c r="VV84" s="105"/>
      <c r="VW84" s="105"/>
      <c r="VX84" s="105"/>
      <c r="VY84" s="105"/>
      <c r="VZ84" s="105"/>
      <c r="WA84" s="105"/>
      <c r="WB84" s="105"/>
      <c r="WC84" s="105"/>
      <c r="WD84" s="105"/>
      <c r="WE84" s="105"/>
      <c r="WF84" s="105"/>
      <c r="WG84" s="105"/>
      <c r="WH84" s="105"/>
      <c r="WI84" s="105"/>
      <c r="WJ84" s="105"/>
      <c r="WK84" s="105"/>
      <c r="WL84" s="105"/>
      <c r="WM84" s="105"/>
      <c r="WN84" s="105"/>
      <c r="WO84" s="105"/>
      <c r="WP84" s="105"/>
      <c r="WQ84" s="105"/>
      <c r="WR84" s="105"/>
      <c r="WS84" s="105"/>
      <c r="WT84" s="105"/>
      <c r="WU84" s="105"/>
      <c r="WV84" s="105"/>
      <c r="WW84" s="105"/>
      <c r="WX84" s="105"/>
      <c r="WY84" s="105"/>
      <c r="WZ84" s="105"/>
      <c r="XA84" s="105"/>
      <c r="XB84" s="105"/>
      <c r="XC84" s="105"/>
      <c r="XD84" s="105"/>
      <c r="XE84" s="105"/>
      <c r="XF84" s="105"/>
      <c r="XG84" s="105"/>
      <c r="XH84" s="105"/>
      <c r="XI84" s="105"/>
      <c r="XJ84" s="105"/>
      <c r="XK84" s="105"/>
      <c r="XL84" s="105"/>
      <c r="XM84" s="105"/>
      <c r="XN84" s="105"/>
      <c r="XO84" s="105"/>
      <c r="XP84" s="105"/>
      <c r="XQ84" s="105"/>
      <c r="XR84" s="105"/>
      <c r="XS84" s="105"/>
      <c r="XT84" s="105"/>
      <c r="XU84" s="105"/>
      <c r="XV84" s="105"/>
      <c r="XW84" s="105"/>
      <c r="XX84" s="105"/>
      <c r="XY84" s="105"/>
      <c r="XZ84" s="105"/>
      <c r="YA84" s="105"/>
      <c r="YB84" s="105"/>
      <c r="YC84" s="105"/>
      <c r="YD84" s="105"/>
      <c r="YE84" s="105"/>
      <c r="YF84" s="105"/>
      <c r="YG84" s="105"/>
      <c r="YH84" s="105"/>
      <c r="YI84" s="105"/>
      <c r="YJ84" s="105"/>
      <c r="YK84" s="105"/>
      <c r="YL84" s="105"/>
      <c r="YM84" s="105"/>
      <c r="YN84" s="105"/>
      <c r="YO84" s="105"/>
      <c r="YP84" s="105"/>
      <c r="YQ84" s="105"/>
      <c r="YR84" s="105"/>
      <c r="YS84" s="105"/>
      <c r="YT84" s="105"/>
      <c r="YU84" s="105"/>
      <c r="YV84" s="105"/>
      <c r="YW84" s="105"/>
      <c r="YX84" s="105"/>
      <c r="YY84" s="105"/>
      <c r="YZ84" s="105"/>
      <c r="ZA84" s="105"/>
      <c r="ZB84" s="105"/>
      <c r="ZC84" s="105"/>
      <c r="ZD84" s="105"/>
      <c r="ZE84" s="105"/>
      <c r="ZF84" s="105"/>
      <c r="ZG84" s="105"/>
      <c r="ZH84" s="105"/>
      <c r="ZI84" s="105"/>
      <c r="ZJ84" s="105"/>
      <c r="ZK84" s="105"/>
      <c r="ZL84" s="105"/>
      <c r="ZM84" s="105"/>
      <c r="ZN84" s="105"/>
      <c r="ZO84" s="105"/>
      <c r="ZP84" s="105"/>
      <c r="ZQ84" s="105"/>
      <c r="ZR84" s="105"/>
      <c r="ZS84" s="105"/>
      <c r="ZT84" s="105"/>
      <c r="ZU84" s="105"/>
      <c r="ZV84" s="105"/>
      <c r="ZW84" s="105"/>
      <c r="ZX84" s="105"/>
      <c r="ZY84" s="105"/>
      <c r="ZZ84" s="105"/>
      <c r="AAA84" s="105"/>
      <c r="AAB84" s="105"/>
      <c r="AAC84" s="105"/>
      <c r="AAD84" s="105"/>
      <c r="AAE84" s="105"/>
      <c r="AAF84" s="105"/>
      <c r="AAG84" s="105"/>
      <c r="AAH84" s="105"/>
      <c r="AAI84" s="105"/>
      <c r="AAJ84" s="105"/>
      <c r="AAK84" s="105"/>
      <c r="AAL84" s="105"/>
      <c r="AAM84" s="105"/>
      <c r="AAN84" s="105"/>
      <c r="AAO84" s="105"/>
      <c r="AAP84" s="105"/>
      <c r="AAQ84" s="105"/>
      <c r="AAR84" s="105"/>
      <c r="AAS84" s="105"/>
      <c r="AAT84" s="105"/>
      <c r="AAU84" s="105"/>
      <c r="AAV84" s="105"/>
      <c r="AAW84" s="105"/>
      <c r="AAX84" s="105"/>
      <c r="AAY84" s="105"/>
      <c r="AAZ84" s="105"/>
      <c r="ABA84" s="105"/>
      <c r="ABB84" s="105"/>
      <c r="ABC84" s="105"/>
      <c r="ABD84" s="105"/>
      <c r="ABE84" s="105"/>
      <c r="ABF84" s="105"/>
      <c r="ABG84" s="105"/>
      <c r="ABH84" s="105"/>
      <c r="ABI84" s="105"/>
      <c r="ABJ84" s="105"/>
      <c r="ABK84" s="105"/>
      <c r="ABL84" s="105"/>
      <c r="ABM84" s="105"/>
      <c r="ABN84" s="105"/>
      <c r="ABO84" s="105"/>
      <c r="ABP84" s="105"/>
      <c r="ABQ84" s="105"/>
      <c r="ABR84" s="105"/>
      <c r="ABS84" s="105"/>
      <c r="ABT84" s="105"/>
      <c r="ABU84" s="105"/>
      <c r="ABV84" s="105"/>
      <c r="ABW84" s="105"/>
      <c r="ABX84" s="105"/>
      <c r="ABY84" s="105"/>
      <c r="ABZ84" s="105"/>
      <c r="ACA84" s="105"/>
      <c r="ACB84" s="105"/>
      <c r="ACC84" s="105"/>
      <c r="ACD84" s="105"/>
      <c r="ACE84" s="105"/>
      <c r="ACF84" s="105"/>
      <c r="ACG84" s="105"/>
      <c r="ACH84" s="105"/>
      <c r="ACI84" s="105"/>
      <c r="ACJ84" s="105"/>
      <c r="ACK84" s="105"/>
      <c r="ACL84" s="105"/>
      <c r="ACM84" s="105"/>
      <c r="ACN84" s="105"/>
      <c r="ACO84" s="105"/>
      <c r="ACP84" s="105"/>
      <c r="ACQ84" s="105"/>
      <c r="ACR84" s="105"/>
      <c r="ACS84" s="105"/>
      <c r="ACT84" s="105"/>
      <c r="ACU84" s="105"/>
      <c r="ACV84" s="105"/>
      <c r="ACW84" s="105"/>
      <c r="ACX84" s="105"/>
      <c r="ACY84" s="105"/>
      <c r="ACZ84" s="105"/>
      <c r="ADA84" s="105"/>
      <c r="ADB84" s="105"/>
      <c r="ADC84" s="105"/>
      <c r="ADD84" s="105"/>
      <c r="ADE84" s="105"/>
      <c r="ADF84" s="105"/>
      <c r="ADG84" s="105"/>
      <c r="ADH84" s="105"/>
      <c r="ADI84" s="105"/>
      <c r="ADJ84" s="105"/>
      <c r="ADK84" s="105"/>
      <c r="ADL84" s="105"/>
      <c r="ADM84" s="105"/>
      <c r="ADN84" s="105"/>
      <c r="ADO84" s="105"/>
      <c r="ADP84" s="105"/>
      <c r="ADQ84" s="105"/>
      <c r="ADR84" s="105"/>
      <c r="ADS84" s="105"/>
      <c r="ADT84" s="105"/>
      <c r="ADU84" s="105"/>
      <c r="ADV84" s="105"/>
      <c r="ADW84" s="105"/>
      <c r="ADX84" s="105"/>
      <c r="ADY84" s="105"/>
      <c r="ADZ84" s="105"/>
      <c r="AEA84" s="105"/>
      <c r="AEB84" s="105"/>
      <c r="AEC84" s="105"/>
      <c r="AED84" s="105"/>
      <c r="AEE84" s="105"/>
      <c r="AEF84" s="105"/>
      <c r="AEG84" s="105"/>
      <c r="AEH84" s="105"/>
      <c r="AEI84" s="105"/>
      <c r="AEJ84" s="105"/>
      <c r="AEK84" s="105"/>
      <c r="AEL84" s="105"/>
      <c r="AEM84" s="105"/>
      <c r="AEN84" s="105"/>
      <c r="AEO84" s="105"/>
      <c r="AEP84" s="105"/>
      <c r="AEQ84" s="105"/>
      <c r="AER84" s="105"/>
      <c r="AES84" s="105"/>
      <c r="AET84" s="105"/>
      <c r="AEU84" s="105"/>
      <c r="AEV84" s="105"/>
      <c r="AEW84" s="105"/>
      <c r="AEX84" s="105"/>
      <c r="AEY84" s="105"/>
      <c r="AEZ84" s="105"/>
      <c r="AFA84" s="105"/>
      <c r="AFB84" s="105"/>
      <c r="AFC84" s="105"/>
      <c r="AFD84" s="105"/>
      <c r="AFE84" s="105"/>
      <c r="AFF84" s="105"/>
      <c r="AFG84" s="105"/>
      <c r="AFH84" s="105"/>
      <c r="AFI84" s="105"/>
      <c r="AFJ84" s="105"/>
      <c r="AFK84" s="105"/>
      <c r="AFL84" s="105"/>
      <c r="AFM84" s="105"/>
      <c r="AFN84" s="105"/>
      <c r="AFO84" s="105"/>
      <c r="AFP84" s="105"/>
      <c r="AFQ84" s="105"/>
      <c r="AFR84" s="105"/>
      <c r="AFS84" s="105"/>
      <c r="AFT84" s="105"/>
      <c r="AFU84" s="105"/>
      <c r="AFV84" s="105"/>
      <c r="AFW84" s="105"/>
      <c r="AFX84" s="105"/>
      <c r="AFY84" s="105"/>
      <c r="AFZ84" s="105"/>
      <c r="AGA84" s="105"/>
      <c r="AGB84" s="105"/>
      <c r="AGC84" s="105"/>
      <c r="AGD84" s="105"/>
      <c r="AGE84" s="105"/>
      <c r="AGF84" s="105"/>
      <c r="AGG84" s="105"/>
      <c r="AGH84" s="105"/>
      <c r="AGI84" s="105"/>
      <c r="AGJ84" s="105"/>
      <c r="AGK84" s="105"/>
      <c r="AGL84" s="105"/>
      <c r="AGM84" s="105"/>
      <c r="AGN84" s="105"/>
      <c r="AGO84" s="105"/>
      <c r="AGP84" s="105"/>
      <c r="AGQ84" s="105"/>
      <c r="AGR84" s="105"/>
      <c r="AGS84" s="105"/>
      <c r="AGT84" s="105"/>
      <c r="AGU84" s="105"/>
      <c r="AGV84" s="105"/>
      <c r="AGW84" s="105"/>
      <c r="AGX84" s="105"/>
      <c r="AGY84" s="105"/>
      <c r="AGZ84" s="105"/>
      <c r="AHA84" s="105"/>
      <c r="AHB84" s="105"/>
      <c r="AHC84" s="105"/>
      <c r="AHD84" s="105"/>
      <c r="AHE84" s="105"/>
      <c r="AHF84" s="105"/>
      <c r="AHG84" s="105"/>
      <c r="AHH84" s="105"/>
      <c r="AHI84" s="105"/>
      <c r="AHJ84" s="105"/>
      <c r="AHK84" s="105"/>
      <c r="AHL84" s="105"/>
      <c r="AHM84" s="105"/>
      <c r="AHN84" s="105"/>
      <c r="AHO84" s="105"/>
      <c r="AHP84" s="105"/>
      <c r="AHQ84" s="105"/>
      <c r="AHR84" s="105"/>
      <c r="AHS84" s="105"/>
      <c r="AHT84" s="105"/>
      <c r="AHU84" s="105"/>
      <c r="AHV84" s="105"/>
      <c r="AHW84" s="105"/>
      <c r="AHX84" s="105"/>
      <c r="AHY84" s="105"/>
      <c r="AHZ84" s="105"/>
      <c r="AIA84" s="105"/>
      <c r="AIB84" s="105"/>
      <c r="AIC84" s="105"/>
      <c r="AID84" s="105"/>
      <c r="AIE84" s="105"/>
      <c r="AIF84" s="105"/>
      <c r="AIG84" s="105"/>
      <c r="AIH84" s="105"/>
      <c r="AII84" s="105"/>
      <c r="AIJ84" s="105"/>
      <c r="AIK84" s="105"/>
      <c r="AIL84" s="105"/>
      <c r="AIM84" s="105"/>
      <c r="AIN84" s="105"/>
      <c r="AIO84" s="105"/>
      <c r="AIP84" s="105"/>
      <c r="AIQ84" s="105"/>
      <c r="AIR84" s="105"/>
      <c r="AIS84" s="105"/>
      <c r="AIT84" s="105"/>
      <c r="AIU84" s="105"/>
      <c r="AIV84" s="105"/>
      <c r="AIW84" s="105"/>
      <c r="AIX84" s="105"/>
      <c r="AIY84" s="105"/>
      <c r="AIZ84" s="105"/>
      <c r="AJA84" s="105"/>
      <c r="AJB84" s="105"/>
      <c r="AJC84" s="105"/>
      <c r="AJD84" s="105"/>
      <c r="AJE84" s="105"/>
      <c r="AJF84" s="105"/>
      <c r="AJG84" s="105"/>
      <c r="AJH84" s="105"/>
      <c r="AJI84" s="105"/>
      <c r="AJJ84" s="105"/>
      <c r="AJK84" s="105"/>
      <c r="AJL84" s="105"/>
      <c r="AJM84" s="105"/>
      <c r="AJN84" s="105"/>
      <c r="AJO84" s="105"/>
      <c r="AJP84" s="105"/>
      <c r="AJQ84" s="105"/>
      <c r="AJR84" s="105"/>
      <c r="AJS84" s="105"/>
      <c r="AJT84" s="105"/>
      <c r="AJU84" s="105"/>
      <c r="AJV84" s="105"/>
      <c r="AJW84" s="105"/>
      <c r="AJX84" s="105"/>
      <c r="AJY84" s="105"/>
      <c r="AJZ84" s="105"/>
      <c r="AKA84" s="105"/>
      <c r="AKB84" s="105"/>
      <c r="AKC84" s="105"/>
      <c r="AKD84" s="105"/>
      <c r="AKE84" s="105"/>
      <c r="AKF84" s="105"/>
      <c r="AKG84" s="105"/>
      <c r="AKH84" s="105"/>
      <c r="AKI84" s="105"/>
      <c r="AKJ84" s="105"/>
      <c r="AKK84" s="105"/>
      <c r="AKL84" s="105"/>
      <c r="AKM84" s="105"/>
      <c r="AKN84" s="105"/>
      <c r="AKO84" s="105"/>
      <c r="AKP84" s="105"/>
      <c r="AKQ84" s="105"/>
      <c r="AKR84" s="105"/>
      <c r="AKS84" s="105"/>
      <c r="AKT84" s="105"/>
      <c r="AKU84" s="105"/>
      <c r="AKV84" s="105"/>
      <c r="AKW84" s="105"/>
      <c r="AKX84" s="105"/>
      <c r="AKY84" s="105"/>
      <c r="AKZ84" s="105"/>
      <c r="ALA84" s="105"/>
      <c r="ALB84" s="105"/>
      <c r="ALC84" s="105"/>
      <c r="ALD84" s="105"/>
      <c r="ALE84" s="105"/>
      <c r="ALF84" s="105"/>
      <c r="ALG84" s="105"/>
      <c r="ALH84" s="105"/>
      <c r="ALI84" s="105"/>
      <c r="ALJ84" s="105"/>
      <c r="ALK84" s="105"/>
      <c r="ALL84" s="105"/>
      <c r="ALM84" s="105"/>
      <c r="ALN84" s="105"/>
      <c r="ALO84" s="105"/>
      <c r="ALP84" s="105"/>
      <c r="ALQ84" s="105"/>
      <c r="ALR84" s="105"/>
      <c r="ALS84" s="105"/>
      <c r="ALT84" s="105"/>
      <c r="ALU84" s="105"/>
      <c r="ALV84" s="105"/>
      <c r="ALW84" s="105"/>
      <c r="ALX84" s="105"/>
      <c r="ALY84" s="105"/>
      <c r="ALZ84" s="105"/>
      <c r="AMA84" s="105"/>
      <c r="AMB84" s="105"/>
      <c r="AMC84" s="105"/>
      <c r="AMD84" s="105"/>
      <c r="AME84" s="105"/>
      <c r="AMF84" s="105"/>
      <c r="AMG84" s="105"/>
      <c r="AMH84" s="105"/>
      <c r="AMI84" s="105"/>
      <c r="AMJ84" s="105"/>
      <c r="AMK84" s="105"/>
    </row>
    <row r="85" spans="1:1025" s="106" customFormat="1" x14ac:dyDescent="0.25">
      <c r="A85" s="9" t="s">
        <v>2</v>
      </c>
      <c r="B85" s="115">
        <v>1000</v>
      </c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  <c r="IW85" s="105"/>
      <c r="IX85" s="105"/>
      <c r="IY85" s="105"/>
      <c r="IZ85" s="105"/>
      <c r="JA85" s="105"/>
      <c r="JB85" s="105"/>
      <c r="JC85" s="105"/>
      <c r="JD85" s="105"/>
      <c r="JE85" s="105"/>
      <c r="JF85" s="105"/>
      <c r="JG85" s="105"/>
      <c r="JH85" s="105"/>
      <c r="JI85" s="105"/>
      <c r="JJ85" s="105"/>
      <c r="JK85" s="105"/>
      <c r="JL85" s="105"/>
      <c r="JM85" s="105"/>
      <c r="JN85" s="105"/>
      <c r="JO85" s="105"/>
      <c r="JP85" s="105"/>
      <c r="JQ85" s="105"/>
      <c r="JR85" s="105"/>
      <c r="JS85" s="105"/>
      <c r="JT85" s="105"/>
      <c r="JU85" s="105"/>
      <c r="JV85" s="105"/>
      <c r="JW85" s="105"/>
      <c r="JX85" s="105"/>
      <c r="JY85" s="105"/>
      <c r="JZ85" s="105"/>
      <c r="KA85" s="105"/>
      <c r="KB85" s="105"/>
      <c r="KC85" s="105"/>
      <c r="KD85" s="105"/>
      <c r="KE85" s="105"/>
      <c r="KF85" s="105"/>
      <c r="KG85" s="105"/>
      <c r="KH85" s="105"/>
      <c r="KI85" s="105"/>
      <c r="KJ85" s="105"/>
      <c r="KK85" s="105"/>
      <c r="KL85" s="105"/>
      <c r="KM85" s="105"/>
      <c r="KN85" s="105"/>
      <c r="KO85" s="105"/>
      <c r="KP85" s="105"/>
      <c r="KQ85" s="105"/>
      <c r="KR85" s="105"/>
      <c r="KS85" s="105"/>
      <c r="KT85" s="105"/>
      <c r="KU85" s="105"/>
      <c r="KV85" s="105"/>
      <c r="KW85" s="105"/>
      <c r="KX85" s="105"/>
      <c r="KY85" s="105"/>
      <c r="KZ85" s="105"/>
      <c r="LA85" s="105"/>
      <c r="LB85" s="105"/>
      <c r="LC85" s="105"/>
      <c r="LD85" s="105"/>
      <c r="LE85" s="105"/>
      <c r="LF85" s="105"/>
      <c r="LG85" s="105"/>
      <c r="LH85" s="105"/>
      <c r="LI85" s="105"/>
      <c r="LJ85" s="105"/>
      <c r="LK85" s="105"/>
      <c r="LL85" s="105"/>
      <c r="LM85" s="105"/>
      <c r="LN85" s="105"/>
      <c r="LO85" s="105"/>
      <c r="LP85" s="105"/>
      <c r="LQ85" s="105"/>
      <c r="LR85" s="105"/>
      <c r="LS85" s="105"/>
      <c r="LT85" s="105"/>
      <c r="LU85" s="105"/>
      <c r="LV85" s="105"/>
      <c r="LW85" s="105"/>
      <c r="LX85" s="105"/>
      <c r="LY85" s="105"/>
      <c r="LZ85" s="105"/>
      <c r="MA85" s="105"/>
      <c r="MB85" s="105"/>
      <c r="MC85" s="105"/>
      <c r="MD85" s="105"/>
      <c r="ME85" s="105"/>
      <c r="MF85" s="105"/>
      <c r="MG85" s="105"/>
      <c r="MH85" s="105"/>
      <c r="MI85" s="105"/>
      <c r="MJ85" s="105"/>
      <c r="MK85" s="105"/>
      <c r="ML85" s="105"/>
      <c r="MM85" s="105"/>
      <c r="MN85" s="105"/>
      <c r="MO85" s="105"/>
      <c r="MP85" s="105"/>
      <c r="MQ85" s="105"/>
      <c r="MR85" s="105"/>
      <c r="MS85" s="105"/>
      <c r="MT85" s="105"/>
      <c r="MU85" s="105"/>
      <c r="MV85" s="105"/>
      <c r="MW85" s="105"/>
      <c r="MX85" s="105"/>
      <c r="MY85" s="105"/>
      <c r="MZ85" s="105"/>
      <c r="NA85" s="105"/>
      <c r="NB85" s="105"/>
      <c r="NC85" s="105"/>
      <c r="ND85" s="105"/>
      <c r="NE85" s="105"/>
      <c r="NF85" s="105"/>
      <c r="NG85" s="105"/>
      <c r="NH85" s="105"/>
      <c r="NI85" s="105"/>
      <c r="NJ85" s="105"/>
      <c r="NK85" s="105"/>
      <c r="NL85" s="105"/>
      <c r="NM85" s="105"/>
      <c r="NN85" s="105"/>
      <c r="NO85" s="105"/>
      <c r="NP85" s="105"/>
      <c r="NQ85" s="105"/>
      <c r="NR85" s="105"/>
      <c r="NS85" s="105"/>
      <c r="NT85" s="105"/>
      <c r="NU85" s="105"/>
      <c r="NV85" s="105"/>
      <c r="NW85" s="105"/>
      <c r="NX85" s="105"/>
      <c r="NY85" s="105"/>
      <c r="NZ85" s="105"/>
      <c r="OA85" s="105"/>
      <c r="OB85" s="105"/>
      <c r="OC85" s="105"/>
      <c r="OD85" s="105"/>
      <c r="OE85" s="105"/>
      <c r="OF85" s="105"/>
      <c r="OG85" s="105"/>
      <c r="OH85" s="105"/>
      <c r="OI85" s="105"/>
      <c r="OJ85" s="105"/>
      <c r="OK85" s="105"/>
      <c r="OL85" s="105"/>
      <c r="OM85" s="105"/>
      <c r="ON85" s="105"/>
      <c r="OO85" s="105"/>
      <c r="OP85" s="105"/>
      <c r="OQ85" s="105"/>
      <c r="OR85" s="105"/>
      <c r="OS85" s="105"/>
      <c r="OT85" s="105"/>
      <c r="OU85" s="105"/>
      <c r="OV85" s="105"/>
      <c r="OW85" s="105"/>
      <c r="OX85" s="105"/>
      <c r="OY85" s="105"/>
      <c r="OZ85" s="105"/>
      <c r="PA85" s="105"/>
      <c r="PB85" s="105"/>
      <c r="PC85" s="105"/>
      <c r="PD85" s="105"/>
      <c r="PE85" s="105"/>
      <c r="PF85" s="105"/>
      <c r="PG85" s="105"/>
      <c r="PH85" s="105"/>
      <c r="PI85" s="105"/>
      <c r="PJ85" s="105"/>
      <c r="PK85" s="105"/>
      <c r="PL85" s="105"/>
      <c r="PM85" s="105"/>
      <c r="PN85" s="105"/>
      <c r="PO85" s="105"/>
      <c r="PP85" s="105"/>
      <c r="PQ85" s="105"/>
      <c r="PR85" s="105"/>
      <c r="PS85" s="105"/>
      <c r="PT85" s="105"/>
      <c r="PU85" s="105"/>
      <c r="PV85" s="105"/>
      <c r="PW85" s="105"/>
      <c r="PX85" s="105"/>
      <c r="PY85" s="105"/>
      <c r="PZ85" s="105"/>
      <c r="QA85" s="105"/>
      <c r="QB85" s="105"/>
      <c r="QC85" s="105"/>
      <c r="QD85" s="105"/>
      <c r="QE85" s="105"/>
      <c r="QF85" s="105"/>
      <c r="QG85" s="105"/>
      <c r="QH85" s="105"/>
      <c r="QI85" s="105"/>
      <c r="QJ85" s="105"/>
      <c r="QK85" s="105"/>
      <c r="QL85" s="105"/>
      <c r="QM85" s="105"/>
      <c r="QN85" s="105"/>
      <c r="QO85" s="105"/>
      <c r="QP85" s="105"/>
      <c r="QQ85" s="105"/>
      <c r="QR85" s="105"/>
      <c r="QS85" s="105"/>
      <c r="QT85" s="105"/>
      <c r="QU85" s="105"/>
      <c r="QV85" s="105"/>
      <c r="QW85" s="105"/>
      <c r="QX85" s="105"/>
      <c r="QY85" s="105"/>
      <c r="QZ85" s="105"/>
      <c r="RA85" s="105"/>
      <c r="RB85" s="105"/>
      <c r="RC85" s="105"/>
      <c r="RD85" s="105"/>
      <c r="RE85" s="105"/>
      <c r="RF85" s="105"/>
      <c r="RG85" s="105"/>
      <c r="RH85" s="105"/>
      <c r="RI85" s="105"/>
      <c r="RJ85" s="105"/>
      <c r="RK85" s="105"/>
      <c r="RL85" s="105"/>
      <c r="RM85" s="105"/>
      <c r="RN85" s="105"/>
      <c r="RO85" s="105"/>
      <c r="RP85" s="105"/>
      <c r="RQ85" s="105"/>
      <c r="RR85" s="105"/>
      <c r="RS85" s="105"/>
      <c r="RT85" s="105"/>
      <c r="RU85" s="105"/>
      <c r="RV85" s="105"/>
      <c r="RW85" s="105"/>
      <c r="RX85" s="105"/>
      <c r="RY85" s="105"/>
      <c r="RZ85" s="105"/>
      <c r="SA85" s="105"/>
      <c r="SB85" s="105"/>
      <c r="SC85" s="105"/>
      <c r="SD85" s="105"/>
      <c r="SE85" s="105"/>
      <c r="SF85" s="105"/>
      <c r="SG85" s="105"/>
      <c r="SH85" s="105"/>
      <c r="SI85" s="105"/>
      <c r="SJ85" s="105"/>
      <c r="SK85" s="105"/>
      <c r="SL85" s="105"/>
      <c r="SM85" s="105"/>
      <c r="SN85" s="105"/>
      <c r="SO85" s="105"/>
      <c r="SP85" s="105"/>
      <c r="SQ85" s="105"/>
      <c r="SR85" s="105"/>
      <c r="SS85" s="105"/>
      <c r="ST85" s="105"/>
      <c r="SU85" s="105"/>
      <c r="SV85" s="105"/>
      <c r="SW85" s="105"/>
      <c r="SX85" s="105"/>
      <c r="SY85" s="105"/>
      <c r="SZ85" s="105"/>
      <c r="TA85" s="105"/>
      <c r="TB85" s="105"/>
      <c r="TC85" s="105"/>
      <c r="TD85" s="105"/>
      <c r="TE85" s="105"/>
      <c r="TF85" s="105"/>
      <c r="TG85" s="105"/>
      <c r="TH85" s="105"/>
      <c r="TI85" s="105"/>
      <c r="TJ85" s="105"/>
      <c r="TK85" s="105"/>
      <c r="TL85" s="105"/>
      <c r="TM85" s="105"/>
      <c r="TN85" s="105"/>
      <c r="TO85" s="105"/>
      <c r="TP85" s="105"/>
      <c r="TQ85" s="105"/>
      <c r="TR85" s="105"/>
      <c r="TS85" s="105"/>
      <c r="TT85" s="105"/>
      <c r="TU85" s="105"/>
      <c r="TV85" s="105"/>
      <c r="TW85" s="105"/>
      <c r="TX85" s="105"/>
      <c r="TY85" s="105"/>
      <c r="TZ85" s="105"/>
      <c r="UA85" s="105"/>
      <c r="UB85" s="105"/>
      <c r="UC85" s="105"/>
      <c r="UD85" s="105"/>
      <c r="UE85" s="105"/>
      <c r="UF85" s="105"/>
      <c r="UG85" s="105"/>
      <c r="UH85" s="105"/>
      <c r="UI85" s="105"/>
      <c r="UJ85" s="105"/>
      <c r="UK85" s="105"/>
      <c r="UL85" s="105"/>
      <c r="UM85" s="105"/>
      <c r="UN85" s="105"/>
      <c r="UO85" s="105"/>
      <c r="UP85" s="105"/>
      <c r="UQ85" s="105"/>
      <c r="UR85" s="105"/>
      <c r="US85" s="105"/>
      <c r="UT85" s="105"/>
      <c r="UU85" s="105"/>
      <c r="UV85" s="105"/>
      <c r="UW85" s="105"/>
      <c r="UX85" s="105"/>
      <c r="UY85" s="105"/>
      <c r="UZ85" s="105"/>
      <c r="VA85" s="105"/>
      <c r="VB85" s="105"/>
      <c r="VC85" s="105"/>
      <c r="VD85" s="105"/>
      <c r="VE85" s="105"/>
      <c r="VF85" s="105"/>
      <c r="VG85" s="105"/>
      <c r="VH85" s="105"/>
      <c r="VI85" s="105"/>
      <c r="VJ85" s="105"/>
      <c r="VK85" s="105"/>
      <c r="VL85" s="105"/>
      <c r="VM85" s="105"/>
      <c r="VN85" s="105"/>
      <c r="VO85" s="105"/>
      <c r="VP85" s="105"/>
      <c r="VQ85" s="105"/>
      <c r="VR85" s="105"/>
      <c r="VS85" s="105"/>
      <c r="VT85" s="105"/>
      <c r="VU85" s="105"/>
      <c r="VV85" s="105"/>
      <c r="VW85" s="105"/>
      <c r="VX85" s="105"/>
      <c r="VY85" s="105"/>
      <c r="VZ85" s="105"/>
      <c r="WA85" s="105"/>
      <c r="WB85" s="105"/>
      <c r="WC85" s="105"/>
      <c r="WD85" s="105"/>
      <c r="WE85" s="105"/>
      <c r="WF85" s="105"/>
      <c r="WG85" s="105"/>
      <c r="WH85" s="105"/>
      <c r="WI85" s="105"/>
      <c r="WJ85" s="105"/>
      <c r="WK85" s="105"/>
      <c r="WL85" s="105"/>
      <c r="WM85" s="105"/>
      <c r="WN85" s="105"/>
      <c r="WO85" s="105"/>
      <c r="WP85" s="105"/>
      <c r="WQ85" s="105"/>
      <c r="WR85" s="105"/>
      <c r="WS85" s="105"/>
      <c r="WT85" s="105"/>
      <c r="WU85" s="105"/>
      <c r="WV85" s="105"/>
      <c r="WW85" s="105"/>
      <c r="WX85" s="105"/>
      <c r="WY85" s="105"/>
      <c r="WZ85" s="105"/>
      <c r="XA85" s="105"/>
      <c r="XB85" s="105"/>
      <c r="XC85" s="105"/>
      <c r="XD85" s="105"/>
      <c r="XE85" s="105"/>
      <c r="XF85" s="105"/>
      <c r="XG85" s="105"/>
      <c r="XH85" s="105"/>
      <c r="XI85" s="105"/>
      <c r="XJ85" s="105"/>
      <c r="XK85" s="105"/>
      <c r="XL85" s="105"/>
      <c r="XM85" s="105"/>
      <c r="XN85" s="105"/>
      <c r="XO85" s="105"/>
      <c r="XP85" s="105"/>
      <c r="XQ85" s="105"/>
      <c r="XR85" s="105"/>
      <c r="XS85" s="105"/>
      <c r="XT85" s="105"/>
      <c r="XU85" s="105"/>
      <c r="XV85" s="105"/>
      <c r="XW85" s="105"/>
      <c r="XX85" s="105"/>
      <c r="XY85" s="105"/>
      <c r="XZ85" s="105"/>
      <c r="YA85" s="105"/>
      <c r="YB85" s="105"/>
      <c r="YC85" s="105"/>
      <c r="YD85" s="105"/>
      <c r="YE85" s="105"/>
      <c r="YF85" s="105"/>
      <c r="YG85" s="105"/>
      <c r="YH85" s="105"/>
      <c r="YI85" s="105"/>
      <c r="YJ85" s="105"/>
      <c r="YK85" s="105"/>
      <c r="YL85" s="105"/>
      <c r="YM85" s="105"/>
      <c r="YN85" s="105"/>
      <c r="YO85" s="105"/>
      <c r="YP85" s="105"/>
      <c r="YQ85" s="105"/>
      <c r="YR85" s="105"/>
      <c r="YS85" s="105"/>
      <c r="YT85" s="105"/>
      <c r="YU85" s="105"/>
      <c r="YV85" s="105"/>
      <c r="YW85" s="105"/>
      <c r="YX85" s="105"/>
      <c r="YY85" s="105"/>
      <c r="YZ85" s="105"/>
      <c r="ZA85" s="105"/>
      <c r="ZB85" s="105"/>
      <c r="ZC85" s="105"/>
      <c r="ZD85" s="105"/>
      <c r="ZE85" s="105"/>
      <c r="ZF85" s="105"/>
      <c r="ZG85" s="105"/>
      <c r="ZH85" s="105"/>
      <c r="ZI85" s="105"/>
      <c r="ZJ85" s="105"/>
      <c r="ZK85" s="105"/>
      <c r="ZL85" s="105"/>
      <c r="ZM85" s="105"/>
      <c r="ZN85" s="105"/>
      <c r="ZO85" s="105"/>
      <c r="ZP85" s="105"/>
      <c r="ZQ85" s="105"/>
      <c r="ZR85" s="105"/>
      <c r="ZS85" s="105"/>
      <c r="ZT85" s="105"/>
      <c r="ZU85" s="105"/>
      <c r="ZV85" s="105"/>
      <c r="ZW85" s="105"/>
      <c r="ZX85" s="105"/>
      <c r="ZY85" s="105"/>
      <c r="ZZ85" s="105"/>
      <c r="AAA85" s="105"/>
      <c r="AAB85" s="105"/>
      <c r="AAC85" s="105"/>
      <c r="AAD85" s="105"/>
      <c r="AAE85" s="105"/>
      <c r="AAF85" s="105"/>
      <c r="AAG85" s="105"/>
      <c r="AAH85" s="105"/>
      <c r="AAI85" s="105"/>
      <c r="AAJ85" s="105"/>
      <c r="AAK85" s="105"/>
      <c r="AAL85" s="105"/>
      <c r="AAM85" s="105"/>
      <c r="AAN85" s="105"/>
      <c r="AAO85" s="105"/>
      <c r="AAP85" s="105"/>
      <c r="AAQ85" s="105"/>
      <c r="AAR85" s="105"/>
      <c r="AAS85" s="105"/>
      <c r="AAT85" s="105"/>
      <c r="AAU85" s="105"/>
      <c r="AAV85" s="105"/>
      <c r="AAW85" s="105"/>
      <c r="AAX85" s="105"/>
      <c r="AAY85" s="105"/>
      <c r="AAZ85" s="105"/>
      <c r="ABA85" s="105"/>
      <c r="ABB85" s="105"/>
      <c r="ABC85" s="105"/>
      <c r="ABD85" s="105"/>
      <c r="ABE85" s="105"/>
      <c r="ABF85" s="105"/>
      <c r="ABG85" s="105"/>
      <c r="ABH85" s="105"/>
      <c r="ABI85" s="105"/>
      <c r="ABJ85" s="105"/>
      <c r="ABK85" s="105"/>
      <c r="ABL85" s="105"/>
      <c r="ABM85" s="105"/>
      <c r="ABN85" s="105"/>
      <c r="ABO85" s="105"/>
      <c r="ABP85" s="105"/>
      <c r="ABQ85" s="105"/>
      <c r="ABR85" s="105"/>
      <c r="ABS85" s="105"/>
      <c r="ABT85" s="105"/>
      <c r="ABU85" s="105"/>
      <c r="ABV85" s="105"/>
      <c r="ABW85" s="105"/>
      <c r="ABX85" s="105"/>
      <c r="ABY85" s="105"/>
      <c r="ABZ85" s="105"/>
      <c r="ACA85" s="105"/>
      <c r="ACB85" s="105"/>
      <c r="ACC85" s="105"/>
      <c r="ACD85" s="105"/>
      <c r="ACE85" s="105"/>
      <c r="ACF85" s="105"/>
      <c r="ACG85" s="105"/>
      <c r="ACH85" s="105"/>
      <c r="ACI85" s="105"/>
      <c r="ACJ85" s="105"/>
      <c r="ACK85" s="105"/>
      <c r="ACL85" s="105"/>
      <c r="ACM85" s="105"/>
      <c r="ACN85" s="105"/>
      <c r="ACO85" s="105"/>
      <c r="ACP85" s="105"/>
      <c r="ACQ85" s="105"/>
      <c r="ACR85" s="105"/>
      <c r="ACS85" s="105"/>
      <c r="ACT85" s="105"/>
      <c r="ACU85" s="105"/>
      <c r="ACV85" s="105"/>
      <c r="ACW85" s="105"/>
      <c r="ACX85" s="105"/>
      <c r="ACY85" s="105"/>
      <c r="ACZ85" s="105"/>
      <c r="ADA85" s="105"/>
      <c r="ADB85" s="105"/>
      <c r="ADC85" s="105"/>
      <c r="ADD85" s="105"/>
      <c r="ADE85" s="105"/>
      <c r="ADF85" s="105"/>
      <c r="ADG85" s="105"/>
      <c r="ADH85" s="105"/>
      <c r="ADI85" s="105"/>
      <c r="ADJ85" s="105"/>
      <c r="ADK85" s="105"/>
      <c r="ADL85" s="105"/>
      <c r="ADM85" s="105"/>
      <c r="ADN85" s="105"/>
      <c r="ADO85" s="105"/>
      <c r="ADP85" s="105"/>
      <c r="ADQ85" s="105"/>
      <c r="ADR85" s="105"/>
      <c r="ADS85" s="105"/>
      <c r="ADT85" s="105"/>
      <c r="ADU85" s="105"/>
      <c r="ADV85" s="105"/>
      <c r="ADW85" s="105"/>
      <c r="ADX85" s="105"/>
      <c r="ADY85" s="105"/>
      <c r="ADZ85" s="105"/>
      <c r="AEA85" s="105"/>
      <c r="AEB85" s="105"/>
      <c r="AEC85" s="105"/>
      <c r="AED85" s="105"/>
      <c r="AEE85" s="105"/>
      <c r="AEF85" s="105"/>
      <c r="AEG85" s="105"/>
      <c r="AEH85" s="105"/>
      <c r="AEI85" s="105"/>
      <c r="AEJ85" s="105"/>
      <c r="AEK85" s="105"/>
      <c r="AEL85" s="105"/>
      <c r="AEM85" s="105"/>
      <c r="AEN85" s="105"/>
      <c r="AEO85" s="105"/>
      <c r="AEP85" s="105"/>
      <c r="AEQ85" s="105"/>
      <c r="AER85" s="105"/>
      <c r="AES85" s="105"/>
      <c r="AET85" s="105"/>
      <c r="AEU85" s="105"/>
      <c r="AEV85" s="105"/>
      <c r="AEW85" s="105"/>
      <c r="AEX85" s="105"/>
      <c r="AEY85" s="105"/>
      <c r="AEZ85" s="105"/>
      <c r="AFA85" s="105"/>
      <c r="AFB85" s="105"/>
      <c r="AFC85" s="105"/>
      <c r="AFD85" s="105"/>
      <c r="AFE85" s="105"/>
      <c r="AFF85" s="105"/>
      <c r="AFG85" s="105"/>
      <c r="AFH85" s="105"/>
      <c r="AFI85" s="105"/>
      <c r="AFJ85" s="105"/>
      <c r="AFK85" s="105"/>
      <c r="AFL85" s="105"/>
      <c r="AFM85" s="105"/>
      <c r="AFN85" s="105"/>
      <c r="AFO85" s="105"/>
      <c r="AFP85" s="105"/>
      <c r="AFQ85" s="105"/>
      <c r="AFR85" s="105"/>
      <c r="AFS85" s="105"/>
      <c r="AFT85" s="105"/>
      <c r="AFU85" s="105"/>
      <c r="AFV85" s="105"/>
      <c r="AFW85" s="105"/>
      <c r="AFX85" s="105"/>
      <c r="AFY85" s="105"/>
      <c r="AFZ85" s="105"/>
      <c r="AGA85" s="105"/>
      <c r="AGB85" s="105"/>
      <c r="AGC85" s="105"/>
      <c r="AGD85" s="105"/>
      <c r="AGE85" s="105"/>
      <c r="AGF85" s="105"/>
      <c r="AGG85" s="105"/>
      <c r="AGH85" s="105"/>
      <c r="AGI85" s="105"/>
      <c r="AGJ85" s="105"/>
      <c r="AGK85" s="105"/>
      <c r="AGL85" s="105"/>
      <c r="AGM85" s="105"/>
      <c r="AGN85" s="105"/>
      <c r="AGO85" s="105"/>
      <c r="AGP85" s="105"/>
      <c r="AGQ85" s="105"/>
      <c r="AGR85" s="105"/>
      <c r="AGS85" s="105"/>
      <c r="AGT85" s="105"/>
      <c r="AGU85" s="105"/>
      <c r="AGV85" s="105"/>
      <c r="AGW85" s="105"/>
      <c r="AGX85" s="105"/>
      <c r="AGY85" s="105"/>
      <c r="AGZ85" s="105"/>
      <c r="AHA85" s="105"/>
      <c r="AHB85" s="105"/>
      <c r="AHC85" s="105"/>
      <c r="AHD85" s="105"/>
      <c r="AHE85" s="105"/>
      <c r="AHF85" s="105"/>
      <c r="AHG85" s="105"/>
      <c r="AHH85" s="105"/>
      <c r="AHI85" s="105"/>
      <c r="AHJ85" s="105"/>
      <c r="AHK85" s="105"/>
      <c r="AHL85" s="105"/>
      <c r="AHM85" s="105"/>
      <c r="AHN85" s="105"/>
      <c r="AHO85" s="105"/>
      <c r="AHP85" s="105"/>
      <c r="AHQ85" s="105"/>
      <c r="AHR85" s="105"/>
      <c r="AHS85" s="105"/>
      <c r="AHT85" s="105"/>
      <c r="AHU85" s="105"/>
      <c r="AHV85" s="105"/>
      <c r="AHW85" s="105"/>
      <c r="AHX85" s="105"/>
      <c r="AHY85" s="105"/>
      <c r="AHZ85" s="105"/>
      <c r="AIA85" s="105"/>
      <c r="AIB85" s="105"/>
      <c r="AIC85" s="105"/>
      <c r="AID85" s="105"/>
      <c r="AIE85" s="105"/>
      <c r="AIF85" s="105"/>
      <c r="AIG85" s="105"/>
      <c r="AIH85" s="105"/>
      <c r="AII85" s="105"/>
      <c r="AIJ85" s="105"/>
      <c r="AIK85" s="105"/>
      <c r="AIL85" s="105"/>
      <c r="AIM85" s="105"/>
      <c r="AIN85" s="105"/>
      <c r="AIO85" s="105"/>
      <c r="AIP85" s="105"/>
      <c r="AIQ85" s="105"/>
      <c r="AIR85" s="105"/>
      <c r="AIS85" s="105"/>
      <c r="AIT85" s="105"/>
      <c r="AIU85" s="105"/>
      <c r="AIV85" s="105"/>
      <c r="AIW85" s="105"/>
      <c r="AIX85" s="105"/>
      <c r="AIY85" s="105"/>
      <c r="AIZ85" s="105"/>
      <c r="AJA85" s="105"/>
      <c r="AJB85" s="105"/>
      <c r="AJC85" s="105"/>
      <c r="AJD85" s="105"/>
      <c r="AJE85" s="105"/>
      <c r="AJF85" s="105"/>
      <c r="AJG85" s="105"/>
      <c r="AJH85" s="105"/>
      <c r="AJI85" s="105"/>
      <c r="AJJ85" s="105"/>
      <c r="AJK85" s="105"/>
      <c r="AJL85" s="105"/>
      <c r="AJM85" s="105"/>
      <c r="AJN85" s="105"/>
      <c r="AJO85" s="105"/>
      <c r="AJP85" s="105"/>
      <c r="AJQ85" s="105"/>
      <c r="AJR85" s="105"/>
      <c r="AJS85" s="105"/>
      <c r="AJT85" s="105"/>
      <c r="AJU85" s="105"/>
      <c r="AJV85" s="105"/>
      <c r="AJW85" s="105"/>
      <c r="AJX85" s="105"/>
      <c r="AJY85" s="105"/>
      <c r="AJZ85" s="105"/>
      <c r="AKA85" s="105"/>
      <c r="AKB85" s="105"/>
      <c r="AKC85" s="105"/>
      <c r="AKD85" s="105"/>
      <c r="AKE85" s="105"/>
      <c r="AKF85" s="105"/>
      <c r="AKG85" s="105"/>
      <c r="AKH85" s="105"/>
      <c r="AKI85" s="105"/>
      <c r="AKJ85" s="105"/>
      <c r="AKK85" s="105"/>
      <c r="AKL85" s="105"/>
      <c r="AKM85" s="105"/>
      <c r="AKN85" s="105"/>
      <c r="AKO85" s="105"/>
      <c r="AKP85" s="105"/>
      <c r="AKQ85" s="105"/>
      <c r="AKR85" s="105"/>
      <c r="AKS85" s="105"/>
      <c r="AKT85" s="105"/>
      <c r="AKU85" s="105"/>
      <c r="AKV85" s="105"/>
      <c r="AKW85" s="105"/>
      <c r="AKX85" s="105"/>
      <c r="AKY85" s="105"/>
      <c r="AKZ85" s="105"/>
      <c r="ALA85" s="105"/>
      <c r="ALB85" s="105"/>
      <c r="ALC85" s="105"/>
      <c r="ALD85" s="105"/>
      <c r="ALE85" s="105"/>
      <c r="ALF85" s="105"/>
      <c r="ALG85" s="105"/>
      <c r="ALH85" s="105"/>
      <c r="ALI85" s="105"/>
      <c r="ALJ85" s="105"/>
      <c r="ALK85" s="105"/>
      <c r="ALL85" s="105"/>
      <c r="ALM85" s="105"/>
      <c r="ALN85" s="105"/>
      <c r="ALO85" s="105"/>
      <c r="ALP85" s="105"/>
      <c r="ALQ85" s="105"/>
      <c r="ALR85" s="105"/>
      <c r="ALS85" s="105"/>
      <c r="ALT85" s="105"/>
      <c r="ALU85" s="105"/>
      <c r="ALV85" s="105"/>
      <c r="ALW85" s="105"/>
      <c r="ALX85" s="105"/>
      <c r="ALY85" s="105"/>
      <c r="ALZ85" s="105"/>
      <c r="AMA85" s="105"/>
      <c r="AMB85" s="105"/>
      <c r="AMC85" s="105"/>
      <c r="AMD85" s="105"/>
      <c r="AME85" s="105"/>
      <c r="AMF85" s="105"/>
      <c r="AMG85" s="105"/>
      <c r="AMH85" s="105"/>
      <c r="AMI85" s="105"/>
      <c r="AMJ85" s="105"/>
      <c r="AMK85" s="105"/>
    </row>
    <row r="86" spans="1:1025" s="106" customFormat="1" x14ac:dyDescent="0.25">
      <c r="A86" s="18" t="s">
        <v>401</v>
      </c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  <c r="IW86" s="105"/>
      <c r="IX86" s="105"/>
      <c r="IY86" s="105"/>
      <c r="IZ86" s="105"/>
      <c r="JA86" s="105"/>
      <c r="JB86" s="105"/>
      <c r="JC86" s="105"/>
      <c r="JD86" s="105"/>
      <c r="JE86" s="105"/>
      <c r="JF86" s="105"/>
      <c r="JG86" s="105"/>
      <c r="JH86" s="105"/>
      <c r="JI86" s="105"/>
      <c r="JJ86" s="105"/>
      <c r="JK86" s="105"/>
      <c r="JL86" s="105"/>
      <c r="JM86" s="105"/>
      <c r="JN86" s="105"/>
      <c r="JO86" s="105"/>
      <c r="JP86" s="105"/>
      <c r="JQ86" s="105"/>
      <c r="JR86" s="105"/>
      <c r="JS86" s="105"/>
      <c r="JT86" s="105"/>
      <c r="JU86" s="105"/>
      <c r="JV86" s="105"/>
      <c r="JW86" s="105"/>
      <c r="JX86" s="105"/>
      <c r="JY86" s="105"/>
      <c r="JZ86" s="105"/>
      <c r="KA86" s="105"/>
      <c r="KB86" s="105"/>
      <c r="KC86" s="105"/>
      <c r="KD86" s="105"/>
      <c r="KE86" s="105"/>
      <c r="KF86" s="105"/>
      <c r="KG86" s="105"/>
      <c r="KH86" s="105"/>
      <c r="KI86" s="105"/>
      <c r="KJ86" s="105"/>
      <c r="KK86" s="105"/>
      <c r="KL86" s="105"/>
      <c r="KM86" s="105"/>
      <c r="KN86" s="105"/>
      <c r="KO86" s="105"/>
      <c r="KP86" s="105"/>
      <c r="KQ86" s="105"/>
      <c r="KR86" s="105"/>
      <c r="KS86" s="105"/>
      <c r="KT86" s="105"/>
      <c r="KU86" s="105"/>
      <c r="KV86" s="105"/>
      <c r="KW86" s="105"/>
      <c r="KX86" s="105"/>
      <c r="KY86" s="105"/>
      <c r="KZ86" s="105"/>
      <c r="LA86" s="105"/>
      <c r="LB86" s="105"/>
      <c r="LC86" s="105"/>
      <c r="LD86" s="105"/>
      <c r="LE86" s="105"/>
      <c r="LF86" s="105"/>
      <c r="LG86" s="105"/>
      <c r="LH86" s="105"/>
      <c r="LI86" s="105"/>
      <c r="LJ86" s="105"/>
      <c r="LK86" s="105"/>
      <c r="LL86" s="105"/>
      <c r="LM86" s="105"/>
      <c r="LN86" s="105"/>
      <c r="LO86" s="105"/>
      <c r="LP86" s="105"/>
      <c r="LQ86" s="105"/>
      <c r="LR86" s="105"/>
      <c r="LS86" s="105"/>
      <c r="LT86" s="105"/>
      <c r="LU86" s="105"/>
      <c r="LV86" s="105"/>
      <c r="LW86" s="105"/>
      <c r="LX86" s="105"/>
      <c r="LY86" s="105"/>
      <c r="LZ86" s="105"/>
      <c r="MA86" s="105"/>
      <c r="MB86" s="105"/>
      <c r="MC86" s="105"/>
      <c r="MD86" s="105"/>
      <c r="ME86" s="105"/>
      <c r="MF86" s="105"/>
      <c r="MG86" s="105"/>
      <c r="MH86" s="105"/>
      <c r="MI86" s="105"/>
      <c r="MJ86" s="105"/>
      <c r="MK86" s="105"/>
      <c r="ML86" s="105"/>
      <c r="MM86" s="105"/>
      <c r="MN86" s="105"/>
      <c r="MO86" s="105"/>
      <c r="MP86" s="105"/>
      <c r="MQ86" s="105"/>
      <c r="MR86" s="105"/>
      <c r="MS86" s="105"/>
      <c r="MT86" s="105"/>
      <c r="MU86" s="105"/>
      <c r="MV86" s="105"/>
      <c r="MW86" s="105"/>
      <c r="MX86" s="105"/>
      <c r="MY86" s="105"/>
      <c r="MZ86" s="105"/>
      <c r="NA86" s="105"/>
      <c r="NB86" s="105"/>
      <c r="NC86" s="105"/>
      <c r="ND86" s="105"/>
      <c r="NE86" s="105"/>
      <c r="NF86" s="105"/>
      <c r="NG86" s="105"/>
      <c r="NH86" s="105"/>
      <c r="NI86" s="105"/>
      <c r="NJ86" s="105"/>
      <c r="NK86" s="105"/>
      <c r="NL86" s="105"/>
      <c r="NM86" s="105"/>
      <c r="NN86" s="105"/>
      <c r="NO86" s="105"/>
      <c r="NP86" s="105"/>
      <c r="NQ86" s="105"/>
      <c r="NR86" s="105"/>
      <c r="NS86" s="105"/>
      <c r="NT86" s="105"/>
      <c r="NU86" s="105"/>
      <c r="NV86" s="105"/>
      <c r="NW86" s="105"/>
      <c r="NX86" s="105"/>
      <c r="NY86" s="105"/>
      <c r="NZ86" s="105"/>
      <c r="OA86" s="105"/>
      <c r="OB86" s="105"/>
      <c r="OC86" s="105"/>
      <c r="OD86" s="105"/>
      <c r="OE86" s="105"/>
      <c r="OF86" s="105"/>
      <c r="OG86" s="105"/>
      <c r="OH86" s="105"/>
      <c r="OI86" s="105"/>
      <c r="OJ86" s="105"/>
      <c r="OK86" s="105"/>
      <c r="OL86" s="105"/>
      <c r="OM86" s="105"/>
      <c r="ON86" s="105"/>
      <c r="OO86" s="105"/>
      <c r="OP86" s="105"/>
      <c r="OQ86" s="105"/>
      <c r="OR86" s="105"/>
      <c r="OS86" s="105"/>
      <c r="OT86" s="105"/>
      <c r="OU86" s="105"/>
      <c r="OV86" s="105"/>
      <c r="OW86" s="105"/>
      <c r="OX86" s="105"/>
      <c r="OY86" s="105"/>
      <c r="OZ86" s="105"/>
      <c r="PA86" s="105"/>
      <c r="PB86" s="105"/>
      <c r="PC86" s="105"/>
      <c r="PD86" s="105"/>
      <c r="PE86" s="105"/>
      <c r="PF86" s="105"/>
      <c r="PG86" s="105"/>
      <c r="PH86" s="105"/>
      <c r="PI86" s="105"/>
      <c r="PJ86" s="105"/>
      <c r="PK86" s="105"/>
      <c r="PL86" s="105"/>
      <c r="PM86" s="105"/>
      <c r="PN86" s="105"/>
      <c r="PO86" s="105"/>
      <c r="PP86" s="105"/>
      <c r="PQ86" s="105"/>
      <c r="PR86" s="105"/>
      <c r="PS86" s="105"/>
      <c r="PT86" s="105"/>
      <c r="PU86" s="105"/>
      <c r="PV86" s="105"/>
      <c r="PW86" s="105"/>
      <c r="PX86" s="105"/>
      <c r="PY86" s="105"/>
      <c r="PZ86" s="105"/>
      <c r="QA86" s="105"/>
      <c r="QB86" s="105"/>
      <c r="QC86" s="105"/>
      <c r="QD86" s="105"/>
      <c r="QE86" s="105"/>
      <c r="QF86" s="105"/>
      <c r="QG86" s="105"/>
      <c r="QH86" s="105"/>
      <c r="QI86" s="105"/>
      <c r="QJ86" s="105"/>
      <c r="QK86" s="105"/>
      <c r="QL86" s="105"/>
      <c r="QM86" s="105"/>
      <c r="QN86" s="105"/>
      <c r="QO86" s="105"/>
      <c r="QP86" s="105"/>
      <c r="QQ86" s="105"/>
      <c r="QR86" s="105"/>
      <c r="QS86" s="105"/>
      <c r="QT86" s="105"/>
      <c r="QU86" s="105"/>
      <c r="QV86" s="105"/>
      <c r="QW86" s="105"/>
      <c r="QX86" s="105"/>
      <c r="QY86" s="105"/>
      <c r="QZ86" s="105"/>
      <c r="RA86" s="105"/>
      <c r="RB86" s="105"/>
      <c r="RC86" s="105"/>
      <c r="RD86" s="105"/>
      <c r="RE86" s="105"/>
      <c r="RF86" s="105"/>
      <c r="RG86" s="105"/>
      <c r="RH86" s="105"/>
      <c r="RI86" s="105"/>
      <c r="RJ86" s="105"/>
      <c r="RK86" s="105"/>
      <c r="RL86" s="105"/>
      <c r="RM86" s="105"/>
      <c r="RN86" s="105"/>
      <c r="RO86" s="105"/>
      <c r="RP86" s="105"/>
      <c r="RQ86" s="105"/>
      <c r="RR86" s="105"/>
      <c r="RS86" s="105"/>
      <c r="RT86" s="105"/>
      <c r="RU86" s="105"/>
      <c r="RV86" s="105"/>
      <c r="RW86" s="105"/>
      <c r="RX86" s="105"/>
      <c r="RY86" s="105"/>
      <c r="RZ86" s="105"/>
      <c r="SA86" s="105"/>
      <c r="SB86" s="105"/>
      <c r="SC86" s="105"/>
      <c r="SD86" s="105"/>
      <c r="SE86" s="105"/>
      <c r="SF86" s="105"/>
      <c r="SG86" s="105"/>
      <c r="SH86" s="105"/>
      <c r="SI86" s="105"/>
      <c r="SJ86" s="105"/>
      <c r="SK86" s="105"/>
      <c r="SL86" s="105"/>
      <c r="SM86" s="105"/>
      <c r="SN86" s="105"/>
      <c r="SO86" s="105"/>
      <c r="SP86" s="105"/>
      <c r="SQ86" s="105"/>
      <c r="SR86" s="105"/>
      <c r="SS86" s="105"/>
      <c r="ST86" s="105"/>
      <c r="SU86" s="105"/>
      <c r="SV86" s="105"/>
      <c r="SW86" s="105"/>
      <c r="SX86" s="105"/>
      <c r="SY86" s="105"/>
      <c r="SZ86" s="105"/>
      <c r="TA86" s="105"/>
      <c r="TB86" s="105"/>
      <c r="TC86" s="105"/>
      <c r="TD86" s="105"/>
      <c r="TE86" s="105"/>
      <c r="TF86" s="105"/>
      <c r="TG86" s="105"/>
      <c r="TH86" s="105"/>
      <c r="TI86" s="105"/>
      <c r="TJ86" s="105"/>
      <c r="TK86" s="105"/>
      <c r="TL86" s="105"/>
      <c r="TM86" s="105"/>
      <c r="TN86" s="105"/>
      <c r="TO86" s="105"/>
      <c r="TP86" s="105"/>
      <c r="TQ86" s="105"/>
      <c r="TR86" s="105"/>
      <c r="TS86" s="105"/>
      <c r="TT86" s="105"/>
      <c r="TU86" s="105"/>
      <c r="TV86" s="105"/>
      <c r="TW86" s="105"/>
      <c r="TX86" s="105"/>
      <c r="TY86" s="105"/>
      <c r="TZ86" s="105"/>
      <c r="UA86" s="105"/>
      <c r="UB86" s="105"/>
      <c r="UC86" s="105"/>
      <c r="UD86" s="105"/>
      <c r="UE86" s="105"/>
      <c r="UF86" s="105"/>
      <c r="UG86" s="105"/>
      <c r="UH86" s="105"/>
      <c r="UI86" s="105"/>
      <c r="UJ86" s="105"/>
      <c r="UK86" s="105"/>
      <c r="UL86" s="105"/>
      <c r="UM86" s="105"/>
      <c r="UN86" s="105"/>
      <c r="UO86" s="105"/>
      <c r="UP86" s="105"/>
      <c r="UQ86" s="105"/>
      <c r="UR86" s="105"/>
      <c r="US86" s="105"/>
      <c r="UT86" s="105"/>
      <c r="UU86" s="105"/>
      <c r="UV86" s="105"/>
      <c r="UW86" s="105"/>
      <c r="UX86" s="105"/>
      <c r="UY86" s="105"/>
      <c r="UZ86" s="105"/>
      <c r="VA86" s="105"/>
      <c r="VB86" s="105"/>
      <c r="VC86" s="105"/>
      <c r="VD86" s="105"/>
      <c r="VE86" s="105"/>
      <c r="VF86" s="105"/>
      <c r="VG86" s="105"/>
      <c r="VH86" s="105"/>
      <c r="VI86" s="105"/>
      <c r="VJ86" s="105"/>
      <c r="VK86" s="105"/>
      <c r="VL86" s="105"/>
      <c r="VM86" s="105"/>
      <c r="VN86" s="105"/>
      <c r="VO86" s="105"/>
      <c r="VP86" s="105"/>
      <c r="VQ86" s="105"/>
      <c r="VR86" s="105"/>
      <c r="VS86" s="105"/>
      <c r="VT86" s="105"/>
      <c r="VU86" s="105"/>
      <c r="VV86" s="105"/>
      <c r="VW86" s="105"/>
      <c r="VX86" s="105"/>
      <c r="VY86" s="105"/>
      <c r="VZ86" s="105"/>
      <c r="WA86" s="105"/>
      <c r="WB86" s="105"/>
      <c r="WC86" s="105"/>
      <c r="WD86" s="105"/>
      <c r="WE86" s="105"/>
      <c r="WF86" s="105"/>
      <c r="WG86" s="105"/>
      <c r="WH86" s="105"/>
      <c r="WI86" s="105"/>
      <c r="WJ86" s="105"/>
      <c r="WK86" s="105"/>
      <c r="WL86" s="105"/>
      <c r="WM86" s="105"/>
      <c r="WN86" s="105"/>
      <c r="WO86" s="105"/>
      <c r="WP86" s="105"/>
      <c r="WQ86" s="105"/>
      <c r="WR86" s="105"/>
      <c r="WS86" s="105"/>
      <c r="WT86" s="105"/>
      <c r="WU86" s="105"/>
      <c r="WV86" s="105"/>
      <c r="WW86" s="105"/>
      <c r="WX86" s="105"/>
      <c r="WY86" s="105"/>
      <c r="WZ86" s="105"/>
      <c r="XA86" s="105"/>
      <c r="XB86" s="105"/>
      <c r="XC86" s="105"/>
      <c r="XD86" s="105"/>
      <c r="XE86" s="105"/>
      <c r="XF86" s="105"/>
      <c r="XG86" s="105"/>
      <c r="XH86" s="105"/>
      <c r="XI86" s="105"/>
      <c r="XJ86" s="105"/>
      <c r="XK86" s="105"/>
      <c r="XL86" s="105"/>
      <c r="XM86" s="105"/>
      <c r="XN86" s="105"/>
      <c r="XO86" s="105"/>
      <c r="XP86" s="105"/>
      <c r="XQ86" s="105"/>
      <c r="XR86" s="105"/>
      <c r="XS86" s="105"/>
      <c r="XT86" s="105"/>
      <c r="XU86" s="105"/>
      <c r="XV86" s="105"/>
      <c r="XW86" s="105"/>
      <c r="XX86" s="105"/>
      <c r="XY86" s="105"/>
      <c r="XZ86" s="105"/>
      <c r="YA86" s="105"/>
      <c r="YB86" s="105"/>
      <c r="YC86" s="105"/>
      <c r="YD86" s="105"/>
      <c r="YE86" s="105"/>
      <c r="YF86" s="105"/>
      <c r="YG86" s="105"/>
      <c r="YH86" s="105"/>
      <c r="YI86" s="105"/>
      <c r="YJ86" s="105"/>
      <c r="YK86" s="105"/>
      <c r="YL86" s="105"/>
      <c r="YM86" s="105"/>
      <c r="YN86" s="105"/>
      <c r="YO86" s="105"/>
      <c r="YP86" s="105"/>
      <c r="YQ86" s="105"/>
      <c r="YR86" s="105"/>
      <c r="YS86" s="105"/>
      <c r="YT86" s="105"/>
      <c r="YU86" s="105"/>
      <c r="YV86" s="105"/>
      <c r="YW86" s="105"/>
      <c r="YX86" s="105"/>
      <c r="YY86" s="105"/>
      <c r="YZ86" s="105"/>
      <c r="ZA86" s="105"/>
      <c r="ZB86" s="105"/>
      <c r="ZC86" s="105"/>
      <c r="ZD86" s="105"/>
      <c r="ZE86" s="105"/>
      <c r="ZF86" s="105"/>
      <c r="ZG86" s="105"/>
      <c r="ZH86" s="105"/>
      <c r="ZI86" s="105"/>
      <c r="ZJ86" s="105"/>
      <c r="ZK86" s="105"/>
      <c r="ZL86" s="105"/>
      <c r="ZM86" s="105"/>
      <c r="ZN86" s="105"/>
      <c r="ZO86" s="105"/>
      <c r="ZP86" s="105"/>
      <c r="ZQ86" s="105"/>
      <c r="ZR86" s="105"/>
      <c r="ZS86" s="105"/>
      <c r="ZT86" s="105"/>
      <c r="ZU86" s="105"/>
      <c r="ZV86" s="105"/>
      <c r="ZW86" s="105"/>
      <c r="ZX86" s="105"/>
      <c r="ZY86" s="105"/>
      <c r="ZZ86" s="105"/>
      <c r="AAA86" s="105"/>
      <c r="AAB86" s="105"/>
      <c r="AAC86" s="105"/>
      <c r="AAD86" s="105"/>
      <c r="AAE86" s="105"/>
      <c r="AAF86" s="105"/>
      <c r="AAG86" s="105"/>
      <c r="AAH86" s="105"/>
      <c r="AAI86" s="105"/>
      <c r="AAJ86" s="105"/>
      <c r="AAK86" s="105"/>
      <c r="AAL86" s="105"/>
      <c r="AAM86" s="105"/>
      <c r="AAN86" s="105"/>
      <c r="AAO86" s="105"/>
      <c r="AAP86" s="105"/>
      <c r="AAQ86" s="105"/>
      <c r="AAR86" s="105"/>
      <c r="AAS86" s="105"/>
      <c r="AAT86" s="105"/>
      <c r="AAU86" s="105"/>
      <c r="AAV86" s="105"/>
      <c r="AAW86" s="105"/>
      <c r="AAX86" s="105"/>
      <c r="AAY86" s="105"/>
      <c r="AAZ86" s="105"/>
      <c r="ABA86" s="105"/>
      <c r="ABB86" s="105"/>
      <c r="ABC86" s="105"/>
      <c r="ABD86" s="105"/>
      <c r="ABE86" s="105"/>
      <c r="ABF86" s="105"/>
      <c r="ABG86" s="105"/>
      <c r="ABH86" s="105"/>
      <c r="ABI86" s="105"/>
      <c r="ABJ86" s="105"/>
      <c r="ABK86" s="105"/>
      <c r="ABL86" s="105"/>
      <c r="ABM86" s="105"/>
      <c r="ABN86" s="105"/>
      <c r="ABO86" s="105"/>
      <c r="ABP86" s="105"/>
      <c r="ABQ86" s="105"/>
      <c r="ABR86" s="105"/>
      <c r="ABS86" s="105"/>
      <c r="ABT86" s="105"/>
      <c r="ABU86" s="105"/>
      <c r="ABV86" s="105"/>
      <c r="ABW86" s="105"/>
      <c r="ABX86" s="105"/>
      <c r="ABY86" s="105"/>
      <c r="ABZ86" s="105"/>
      <c r="ACA86" s="105"/>
      <c r="ACB86" s="105"/>
      <c r="ACC86" s="105"/>
      <c r="ACD86" s="105"/>
      <c r="ACE86" s="105"/>
      <c r="ACF86" s="105"/>
      <c r="ACG86" s="105"/>
      <c r="ACH86" s="105"/>
      <c r="ACI86" s="105"/>
      <c r="ACJ86" s="105"/>
      <c r="ACK86" s="105"/>
      <c r="ACL86" s="105"/>
      <c r="ACM86" s="105"/>
      <c r="ACN86" s="105"/>
      <c r="ACO86" s="105"/>
      <c r="ACP86" s="105"/>
      <c r="ACQ86" s="105"/>
      <c r="ACR86" s="105"/>
      <c r="ACS86" s="105"/>
      <c r="ACT86" s="105"/>
      <c r="ACU86" s="105"/>
      <c r="ACV86" s="105"/>
      <c r="ACW86" s="105"/>
      <c r="ACX86" s="105"/>
      <c r="ACY86" s="105"/>
      <c r="ACZ86" s="105"/>
      <c r="ADA86" s="105"/>
      <c r="ADB86" s="105"/>
      <c r="ADC86" s="105"/>
      <c r="ADD86" s="105"/>
      <c r="ADE86" s="105"/>
      <c r="ADF86" s="105"/>
      <c r="ADG86" s="105"/>
      <c r="ADH86" s="105"/>
      <c r="ADI86" s="105"/>
      <c r="ADJ86" s="105"/>
      <c r="ADK86" s="105"/>
      <c r="ADL86" s="105"/>
      <c r="ADM86" s="105"/>
      <c r="ADN86" s="105"/>
      <c r="ADO86" s="105"/>
      <c r="ADP86" s="105"/>
      <c r="ADQ86" s="105"/>
      <c r="ADR86" s="105"/>
      <c r="ADS86" s="105"/>
      <c r="ADT86" s="105"/>
      <c r="ADU86" s="105"/>
      <c r="ADV86" s="105"/>
      <c r="ADW86" s="105"/>
      <c r="ADX86" s="105"/>
      <c r="ADY86" s="105"/>
      <c r="ADZ86" s="105"/>
      <c r="AEA86" s="105"/>
      <c r="AEB86" s="105"/>
      <c r="AEC86" s="105"/>
      <c r="AED86" s="105"/>
      <c r="AEE86" s="105"/>
      <c r="AEF86" s="105"/>
      <c r="AEG86" s="105"/>
      <c r="AEH86" s="105"/>
      <c r="AEI86" s="105"/>
      <c r="AEJ86" s="105"/>
      <c r="AEK86" s="105"/>
      <c r="AEL86" s="105"/>
      <c r="AEM86" s="105"/>
      <c r="AEN86" s="105"/>
      <c r="AEO86" s="105"/>
      <c r="AEP86" s="105"/>
      <c r="AEQ86" s="105"/>
      <c r="AER86" s="105"/>
      <c r="AES86" s="105"/>
      <c r="AET86" s="105"/>
      <c r="AEU86" s="105"/>
      <c r="AEV86" s="105"/>
      <c r="AEW86" s="105"/>
      <c r="AEX86" s="105"/>
      <c r="AEY86" s="105"/>
      <c r="AEZ86" s="105"/>
      <c r="AFA86" s="105"/>
      <c r="AFB86" s="105"/>
      <c r="AFC86" s="105"/>
      <c r="AFD86" s="105"/>
      <c r="AFE86" s="105"/>
      <c r="AFF86" s="105"/>
      <c r="AFG86" s="105"/>
      <c r="AFH86" s="105"/>
      <c r="AFI86" s="105"/>
      <c r="AFJ86" s="105"/>
      <c r="AFK86" s="105"/>
      <c r="AFL86" s="105"/>
      <c r="AFM86" s="105"/>
      <c r="AFN86" s="105"/>
      <c r="AFO86" s="105"/>
      <c r="AFP86" s="105"/>
      <c r="AFQ86" s="105"/>
      <c r="AFR86" s="105"/>
      <c r="AFS86" s="105"/>
      <c r="AFT86" s="105"/>
      <c r="AFU86" s="105"/>
      <c r="AFV86" s="105"/>
      <c r="AFW86" s="105"/>
      <c r="AFX86" s="105"/>
      <c r="AFY86" s="105"/>
      <c r="AFZ86" s="105"/>
      <c r="AGA86" s="105"/>
      <c r="AGB86" s="105"/>
      <c r="AGC86" s="105"/>
      <c r="AGD86" s="105"/>
      <c r="AGE86" s="105"/>
      <c r="AGF86" s="105"/>
      <c r="AGG86" s="105"/>
      <c r="AGH86" s="105"/>
      <c r="AGI86" s="105"/>
      <c r="AGJ86" s="105"/>
      <c r="AGK86" s="105"/>
      <c r="AGL86" s="105"/>
      <c r="AGM86" s="105"/>
      <c r="AGN86" s="105"/>
      <c r="AGO86" s="105"/>
      <c r="AGP86" s="105"/>
      <c r="AGQ86" s="105"/>
      <c r="AGR86" s="105"/>
      <c r="AGS86" s="105"/>
      <c r="AGT86" s="105"/>
      <c r="AGU86" s="105"/>
      <c r="AGV86" s="105"/>
      <c r="AGW86" s="105"/>
      <c r="AGX86" s="105"/>
      <c r="AGY86" s="105"/>
      <c r="AGZ86" s="105"/>
      <c r="AHA86" s="105"/>
      <c r="AHB86" s="105"/>
      <c r="AHC86" s="105"/>
      <c r="AHD86" s="105"/>
      <c r="AHE86" s="105"/>
      <c r="AHF86" s="105"/>
      <c r="AHG86" s="105"/>
      <c r="AHH86" s="105"/>
      <c r="AHI86" s="105"/>
      <c r="AHJ86" s="105"/>
      <c r="AHK86" s="105"/>
      <c r="AHL86" s="105"/>
      <c r="AHM86" s="105"/>
      <c r="AHN86" s="105"/>
      <c r="AHO86" s="105"/>
      <c r="AHP86" s="105"/>
      <c r="AHQ86" s="105"/>
      <c r="AHR86" s="105"/>
      <c r="AHS86" s="105"/>
      <c r="AHT86" s="105"/>
      <c r="AHU86" s="105"/>
      <c r="AHV86" s="105"/>
      <c r="AHW86" s="105"/>
      <c r="AHX86" s="105"/>
      <c r="AHY86" s="105"/>
      <c r="AHZ86" s="105"/>
      <c r="AIA86" s="105"/>
      <c r="AIB86" s="105"/>
      <c r="AIC86" s="105"/>
      <c r="AID86" s="105"/>
      <c r="AIE86" s="105"/>
      <c r="AIF86" s="105"/>
      <c r="AIG86" s="105"/>
      <c r="AIH86" s="105"/>
      <c r="AII86" s="105"/>
      <c r="AIJ86" s="105"/>
      <c r="AIK86" s="105"/>
      <c r="AIL86" s="105"/>
      <c r="AIM86" s="105"/>
      <c r="AIN86" s="105"/>
      <c r="AIO86" s="105"/>
      <c r="AIP86" s="105"/>
      <c r="AIQ86" s="105"/>
      <c r="AIR86" s="105"/>
      <c r="AIS86" s="105"/>
      <c r="AIT86" s="105"/>
      <c r="AIU86" s="105"/>
      <c r="AIV86" s="105"/>
      <c r="AIW86" s="105"/>
      <c r="AIX86" s="105"/>
      <c r="AIY86" s="105"/>
      <c r="AIZ86" s="105"/>
      <c r="AJA86" s="105"/>
      <c r="AJB86" s="105"/>
      <c r="AJC86" s="105"/>
      <c r="AJD86" s="105"/>
      <c r="AJE86" s="105"/>
      <c r="AJF86" s="105"/>
      <c r="AJG86" s="105"/>
      <c r="AJH86" s="105"/>
      <c r="AJI86" s="105"/>
      <c r="AJJ86" s="105"/>
      <c r="AJK86" s="105"/>
      <c r="AJL86" s="105"/>
      <c r="AJM86" s="105"/>
      <c r="AJN86" s="105"/>
      <c r="AJO86" s="105"/>
      <c r="AJP86" s="105"/>
      <c r="AJQ86" s="105"/>
      <c r="AJR86" s="105"/>
      <c r="AJS86" s="105"/>
      <c r="AJT86" s="105"/>
      <c r="AJU86" s="105"/>
      <c r="AJV86" s="105"/>
      <c r="AJW86" s="105"/>
      <c r="AJX86" s="105"/>
      <c r="AJY86" s="105"/>
      <c r="AJZ86" s="105"/>
      <c r="AKA86" s="105"/>
      <c r="AKB86" s="105"/>
      <c r="AKC86" s="105"/>
      <c r="AKD86" s="105"/>
      <c r="AKE86" s="105"/>
      <c r="AKF86" s="105"/>
      <c r="AKG86" s="105"/>
      <c r="AKH86" s="105"/>
      <c r="AKI86" s="105"/>
      <c r="AKJ86" s="105"/>
      <c r="AKK86" s="105"/>
      <c r="AKL86" s="105"/>
      <c r="AKM86" s="105"/>
      <c r="AKN86" s="105"/>
      <c r="AKO86" s="105"/>
      <c r="AKP86" s="105"/>
      <c r="AKQ86" s="105"/>
      <c r="AKR86" s="105"/>
      <c r="AKS86" s="105"/>
      <c r="AKT86" s="105"/>
      <c r="AKU86" s="105"/>
      <c r="AKV86" s="105"/>
      <c r="AKW86" s="105"/>
      <c r="AKX86" s="105"/>
      <c r="AKY86" s="105"/>
      <c r="AKZ86" s="105"/>
      <c r="ALA86" s="105"/>
      <c r="ALB86" s="105"/>
      <c r="ALC86" s="105"/>
      <c r="ALD86" s="105"/>
      <c r="ALE86" s="105"/>
      <c r="ALF86" s="105"/>
      <c r="ALG86" s="105"/>
      <c r="ALH86" s="105"/>
      <c r="ALI86" s="105"/>
      <c r="ALJ86" s="105"/>
      <c r="ALK86" s="105"/>
      <c r="ALL86" s="105"/>
      <c r="ALM86" s="105"/>
      <c r="ALN86" s="105"/>
      <c r="ALO86" s="105"/>
      <c r="ALP86" s="105"/>
      <c r="ALQ86" s="105"/>
      <c r="ALR86" s="105"/>
      <c r="ALS86" s="105"/>
      <c r="ALT86" s="105"/>
      <c r="ALU86" s="105"/>
      <c r="ALV86" s="105"/>
      <c r="ALW86" s="105"/>
      <c r="ALX86" s="105"/>
      <c r="ALY86" s="105"/>
      <c r="ALZ86" s="105"/>
      <c r="AMA86" s="105"/>
      <c r="AMB86" s="105"/>
      <c r="AMC86" s="105"/>
      <c r="AMD86" s="105"/>
      <c r="AME86" s="105"/>
      <c r="AMF86" s="105"/>
      <c r="AMG86" s="105"/>
      <c r="AMH86" s="105"/>
      <c r="AMI86" s="105"/>
      <c r="AMJ86" s="105"/>
      <c r="AMK86" s="105"/>
    </row>
    <row r="87" spans="1:1025" s="106" customFormat="1" x14ac:dyDescent="0.25">
      <c r="A87" s="9" t="s">
        <v>2</v>
      </c>
      <c r="B87" s="115">
        <v>1000</v>
      </c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  <c r="IW87" s="105"/>
      <c r="IX87" s="105"/>
      <c r="IY87" s="105"/>
      <c r="IZ87" s="105"/>
      <c r="JA87" s="105"/>
      <c r="JB87" s="105"/>
      <c r="JC87" s="105"/>
      <c r="JD87" s="105"/>
      <c r="JE87" s="105"/>
      <c r="JF87" s="105"/>
      <c r="JG87" s="105"/>
      <c r="JH87" s="105"/>
      <c r="JI87" s="105"/>
      <c r="JJ87" s="105"/>
      <c r="JK87" s="105"/>
      <c r="JL87" s="105"/>
      <c r="JM87" s="105"/>
      <c r="JN87" s="105"/>
      <c r="JO87" s="105"/>
      <c r="JP87" s="105"/>
      <c r="JQ87" s="105"/>
      <c r="JR87" s="105"/>
      <c r="JS87" s="105"/>
      <c r="JT87" s="105"/>
      <c r="JU87" s="105"/>
      <c r="JV87" s="105"/>
      <c r="JW87" s="105"/>
      <c r="JX87" s="105"/>
      <c r="JY87" s="105"/>
      <c r="JZ87" s="105"/>
      <c r="KA87" s="105"/>
      <c r="KB87" s="105"/>
      <c r="KC87" s="105"/>
      <c r="KD87" s="105"/>
      <c r="KE87" s="105"/>
      <c r="KF87" s="105"/>
      <c r="KG87" s="105"/>
      <c r="KH87" s="105"/>
      <c r="KI87" s="105"/>
      <c r="KJ87" s="105"/>
      <c r="KK87" s="105"/>
      <c r="KL87" s="105"/>
      <c r="KM87" s="105"/>
      <c r="KN87" s="105"/>
      <c r="KO87" s="105"/>
      <c r="KP87" s="105"/>
      <c r="KQ87" s="105"/>
      <c r="KR87" s="105"/>
      <c r="KS87" s="105"/>
      <c r="KT87" s="105"/>
      <c r="KU87" s="105"/>
      <c r="KV87" s="105"/>
      <c r="KW87" s="105"/>
      <c r="KX87" s="105"/>
      <c r="KY87" s="105"/>
      <c r="KZ87" s="105"/>
      <c r="LA87" s="105"/>
      <c r="LB87" s="105"/>
      <c r="LC87" s="105"/>
      <c r="LD87" s="105"/>
      <c r="LE87" s="105"/>
      <c r="LF87" s="105"/>
      <c r="LG87" s="105"/>
      <c r="LH87" s="105"/>
      <c r="LI87" s="105"/>
      <c r="LJ87" s="105"/>
      <c r="LK87" s="105"/>
      <c r="LL87" s="105"/>
      <c r="LM87" s="105"/>
      <c r="LN87" s="105"/>
      <c r="LO87" s="105"/>
      <c r="LP87" s="105"/>
      <c r="LQ87" s="105"/>
      <c r="LR87" s="105"/>
      <c r="LS87" s="105"/>
      <c r="LT87" s="105"/>
      <c r="LU87" s="105"/>
      <c r="LV87" s="105"/>
      <c r="LW87" s="105"/>
      <c r="LX87" s="105"/>
      <c r="LY87" s="105"/>
      <c r="LZ87" s="105"/>
      <c r="MA87" s="105"/>
      <c r="MB87" s="105"/>
      <c r="MC87" s="105"/>
      <c r="MD87" s="105"/>
      <c r="ME87" s="105"/>
      <c r="MF87" s="105"/>
      <c r="MG87" s="105"/>
      <c r="MH87" s="105"/>
      <c r="MI87" s="105"/>
      <c r="MJ87" s="105"/>
      <c r="MK87" s="105"/>
      <c r="ML87" s="105"/>
      <c r="MM87" s="105"/>
      <c r="MN87" s="105"/>
      <c r="MO87" s="105"/>
      <c r="MP87" s="105"/>
      <c r="MQ87" s="105"/>
      <c r="MR87" s="105"/>
      <c r="MS87" s="105"/>
      <c r="MT87" s="105"/>
      <c r="MU87" s="105"/>
      <c r="MV87" s="105"/>
      <c r="MW87" s="105"/>
      <c r="MX87" s="105"/>
      <c r="MY87" s="105"/>
      <c r="MZ87" s="105"/>
      <c r="NA87" s="105"/>
      <c r="NB87" s="105"/>
      <c r="NC87" s="105"/>
      <c r="ND87" s="105"/>
      <c r="NE87" s="105"/>
      <c r="NF87" s="105"/>
      <c r="NG87" s="105"/>
      <c r="NH87" s="105"/>
      <c r="NI87" s="105"/>
      <c r="NJ87" s="105"/>
      <c r="NK87" s="105"/>
      <c r="NL87" s="105"/>
      <c r="NM87" s="105"/>
      <c r="NN87" s="105"/>
      <c r="NO87" s="105"/>
      <c r="NP87" s="105"/>
      <c r="NQ87" s="105"/>
      <c r="NR87" s="105"/>
      <c r="NS87" s="105"/>
      <c r="NT87" s="105"/>
      <c r="NU87" s="105"/>
      <c r="NV87" s="105"/>
      <c r="NW87" s="105"/>
      <c r="NX87" s="105"/>
      <c r="NY87" s="105"/>
      <c r="NZ87" s="105"/>
      <c r="OA87" s="105"/>
      <c r="OB87" s="105"/>
      <c r="OC87" s="105"/>
      <c r="OD87" s="105"/>
      <c r="OE87" s="105"/>
      <c r="OF87" s="105"/>
      <c r="OG87" s="105"/>
      <c r="OH87" s="105"/>
      <c r="OI87" s="105"/>
      <c r="OJ87" s="105"/>
      <c r="OK87" s="105"/>
      <c r="OL87" s="105"/>
      <c r="OM87" s="105"/>
      <c r="ON87" s="105"/>
      <c r="OO87" s="105"/>
      <c r="OP87" s="105"/>
      <c r="OQ87" s="105"/>
      <c r="OR87" s="105"/>
      <c r="OS87" s="105"/>
      <c r="OT87" s="105"/>
      <c r="OU87" s="105"/>
      <c r="OV87" s="105"/>
      <c r="OW87" s="105"/>
      <c r="OX87" s="105"/>
      <c r="OY87" s="105"/>
      <c r="OZ87" s="105"/>
      <c r="PA87" s="105"/>
      <c r="PB87" s="105"/>
      <c r="PC87" s="105"/>
      <c r="PD87" s="105"/>
      <c r="PE87" s="105"/>
      <c r="PF87" s="105"/>
      <c r="PG87" s="105"/>
      <c r="PH87" s="105"/>
      <c r="PI87" s="105"/>
      <c r="PJ87" s="105"/>
      <c r="PK87" s="105"/>
      <c r="PL87" s="105"/>
      <c r="PM87" s="105"/>
      <c r="PN87" s="105"/>
      <c r="PO87" s="105"/>
      <c r="PP87" s="105"/>
      <c r="PQ87" s="105"/>
      <c r="PR87" s="105"/>
      <c r="PS87" s="105"/>
      <c r="PT87" s="105"/>
      <c r="PU87" s="105"/>
      <c r="PV87" s="105"/>
      <c r="PW87" s="105"/>
      <c r="PX87" s="105"/>
      <c r="PY87" s="105"/>
      <c r="PZ87" s="105"/>
      <c r="QA87" s="105"/>
      <c r="QB87" s="105"/>
      <c r="QC87" s="105"/>
      <c r="QD87" s="105"/>
      <c r="QE87" s="105"/>
      <c r="QF87" s="105"/>
      <c r="QG87" s="105"/>
      <c r="QH87" s="105"/>
      <c r="QI87" s="105"/>
      <c r="QJ87" s="105"/>
      <c r="QK87" s="105"/>
      <c r="QL87" s="105"/>
      <c r="QM87" s="105"/>
      <c r="QN87" s="105"/>
      <c r="QO87" s="105"/>
      <c r="QP87" s="105"/>
      <c r="QQ87" s="105"/>
      <c r="QR87" s="105"/>
      <c r="QS87" s="105"/>
      <c r="QT87" s="105"/>
      <c r="QU87" s="105"/>
      <c r="QV87" s="105"/>
      <c r="QW87" s="105"/>
      <c r="QX87" s="105"/>
      <c r="QY87" s="105"/>
      <c r="QZ87" s="105"/>
      <c r="RA87" s="105"/>
      <c r="RB87" s="105"/>
      <c r="RC87" s="105"/>
      <c r="RD87" s="105"/>
      <c r="RE87" s="105"/>
      <c r="RF87" s="105"/>
      <c r="RG87" s="105"/>
      <c r="RH87" s="105"/>
      <c r="RI87" s="105"/>
      <c r="RJ87" s="105"/>
      <c r="RK87" s="105"/>
      <c r="RL87" s="105"/>
      <c r="RM87" s="105"/>
      <c r="RN87" s="105"/>
      <c r="RO87" s="105"/>
      <c r="RP87" s="105"/>
      <c r="RQ87" s="105"/>
      <c r="RR87" s="105"/>
      <c r="RS87" s="105"/>
      <c r="RT87" s="105"/>
      <c r="RU87" s="105"/>
      <c r="RV87" s="105"/>
      <c r="RW87" s="105"/>
      <c r="RX87" s="105"/>
      <c r="RY87" s="105"/>
      <c r="RZ87" s="105"/>
      <c r="SA87" s="105"/>
      <c r="SB87" s="105"/>
      <c r="SC87" s="105"/>
      <c r="SD87" s="105"/>
      <c r="SE87" s="105"/>
      <c r="SF87" s="105"/>
      <c r="SG87" s="105"/>
      <c r="SH87" s="105"/>
      <c r="SI87" s="105"/>
      <c r="SJ87" s="105"/>
      <c r="SK87" s="105"/>
      <c r="SL87" s="105"/>
      <c r="SM87" s="105"/>
      <c r="SN87" s="105"/>
      <c r="SO87" s="105"/>
      <c r="SP87" s="105"/>
      <c r="SQ87" s="105"/>
      <c r="SR87" s="105"/>
      <c r="SS87" s="105"/>
      <c r="ST87" s="105"/>
      <c r="SU87" s="105"/>
      <c r="SV87" s="105"/>
      <c r="SW87" s="105"/>
      <c r="SX87" s="105"/>
      <c r="SY87" s="105"/>
      <c r="SZ87" s="105"/>
      <c r="TA87" s="105"/>
      <c r="TB87" s="105"/>
      <c r="TC87" s="105"/>
      <c r="TD87" s="105"/>
      <c r="TE87" s="105"/>
      <c r="TF87" s="105"/>
      <c r="TG87" s="105"/>
      <c r="TH87" s="105"/>
      <c r="TI87" s="105"/>
      <c r="TJ87" s="105"/>
      <c r="TK87" s="105"/>
      <c r="TL87" s="105"/>
      <c r="TM87" s="105"/>
      <c r="TN87" s="105"/>
      <c r="TO87" s="105"/>
      <c r="TP87" s="105"/>
      <c r="TQ87" s="105"/>
      <c r="TR87" s="105"/>
      <c r="TS87" s="105"/>
      <c r="TT87" s="105"/>
      <c r="TU87" s="105"/>
      <c r="TV87" s="105"/>
      <c r="TW87" s="105"/>
      <c r="TX87" s="105"/>
      <c r="TY87" s="105"/>
      <c r="TZ87" s="105"/>
      <c r="UA87" s="105"/>
      <c r="UB87" s="105"/>
      <c r="UC87" s="105"/>
      <c r="UD87" s="105"/>
      <c r="UE87" s="105"/>
      <c r="UF87" s="105"/>
      <c r="UG87" s="105"/>
      <c r="UH87" s="105"/>
      <c r="UI87" s="105"/>
      <c r="UJ87" s="105"/>
      <c r="UK87" s="105"/>
      <c r="UL87" s="105"/>
      <c r="UM87" s="105"/>
      <c r="UN87" s="105"/>
      <c r="UO87" s="105"/>
      <c r="UP87" s="105"/>
      <c r="UQ87" s="105"/>
      <c r="UR87" s="105"/>
      <c r="US87" s="105"/>
      <c r="UT87" s="105"/>
      <c r="UU87" s="105"/>
      <c r="UV87" s="105"/>
      <c r="UW87" s="105"/>
      <c r="UX87" s="105"/>
      <c r="UY87" s="105"/>
      <c r="UZ87" s="105"/>
      <c r="VA87" s="105"/>
      <c r="VB87" s="105"/>
      <c r="VC87" s="105"/>
      <c r="VD87" s="105"/>
      <c r="VE87" s="105"/>
      <c r="VF87" s="105"/>
      <c r="VG87" s="105"/>
      <c r="VH87" s="105"/>
      <c r="VI87" s="105"/>
      <c r="VJ87" s="105"/>
      <c r="VK87" s="105"/>
      <c r="VL87" s="105"/>
      <c r="VM87" s="105"/>
      <c r="VN87" s="105"/>
      <c r="VO87" s="105"/>
      <c r="VP87" s="105"/>
      <c r="VQ87" s="105"/>
      <c r="VR87" s="105"/>
      <c r="VS87" s="105"/>
      <c r="VT87" s="105"/>
      <c r="VU87" s="105"/>
      <c r="VV87" s="105"/>
      <c r="VW87" s="105"/>
      <c r="VX87" s="105"/>
      <c r="VY87" s="105"/>
      <c r="VZ87" s="105"/>
      <c r="WA87" s="105"/>
      <c r="WB87" s="105"/>
      <c r="WC87" s="105"/>
      <c r="WD87" s="105"/>
      <c r="WE87" s="105"/>
      <c r="WF87" s="105"/>
      <c r="WG87" s="105"/>
      <c r="WH87" s="105"/>
      <c r="WI87" s="105"/>
      <c r="WJ87" s="105"/>
      <c r="WK87" s="105"/>
      <c r="WL87" s="105"/>
      <c r="WM87" s="105"/>
      <c r="WN87" s="105"/>
      <c r="WO87" s="105"/>
      <c r="WP87" s="105"/>
      <c r="WQ87" s="105"/>
      <c r="WR87" s="105"/>
      <c r="WS87" s="105"/>
      <c r="WT87" s="105"/>
      <c r="WU87" s="105"/>
      <c r="WV87" s="105"/>
      <c r="WW87" s="105"/>
      <c r="WX87" s="105"/>
      <c r="WY87" s="105"/>
      <c r="WZ87" s="105"/>
      <c r="XA87" s="105"/>
      <c r="XB87" s="105"/>
      <c r="XC87" s="105"/>
      <c r="XD87" s="105"/>
      <c r="XE87" s="105"/>
      <c r="XF87" s="105"/>
      <c r="XG87" s="105"/>
      <c r="XH87" s="105"/>
      <c r="XI87" s="105"/>
      <c r="XJ87" s="105"/>
      <c r="XK87" s="105"/>
      <c r="XL87" s="105"/>
      <c r="XM87" s="105"/>
      <c r="XN87" s="105"/>
      <c r="XO87" s="105"/>
      <c r="XP87" s="105"/>
      <c r="XQ87" s="105"/>
      <c r="XR87" s="105"/>
      <c r="XS87" s="105"/>
      <c r="XT87" s="105"/>
      <c r="XU87" s="105"/>
      <c r="XV87" s="105"/>
      <c r="XW87" s="105"/>
      <c r="XX87" s="105"/>
      <c r="XY87" s="105"/>
      <c r="XZ87" s="105"/>
      <c r="YA87" s="105"/>
      <c r="YB87" s="105"/>
      <c r="YC87" s="105"/>
      <c r="YD87" s="105"/>
      <c r="YE87" s="105"/>
      <c r="YF87" s="105"/>
      <c r="YG87" s="105"/>
      <c r="YH87" s="105"/>
      <c r="YI87" s="105"/>
      <c r="YJ87" s="105"/>
      <c r="YK87" s="105"/>
      <c r="YL87" s="105"/>
      <c r="YM87" s="105"/>
      <c r="YN87" s="105"/>
      <c r="YO87" s="105"/>
      <c r="YP87" s="105"/>
      <c r="YQ87" s="105"/>
      <c r="YR87" s="105"/>
      <c r="YS87" s="105"/>
      <c r="YT87" s="105"/>
      <c r="YU87" s="105"/>
      <c r="YV87" s="105"/>
      <c r="YW87" s="105"/>
      <c r="YX87" s="105"/>
      <c r="YY87" s="105"/>
      <c r="YZ87" s="105"/>
      <c r="ZA87" s="105"/>
      <c r="ZB87" s="105"/>
      <c r="ZC87" s="105"/>
      <c r="ZD87" s="105"/>
      <c r="ZE87" s="105"/>
      <c r="ZF87" s="105"/>
      <c r="ZG87" s="105"/>
      <c r="ZH87" s="105"/>
      <c r="ZI87" s="105"/>
      <c r="ZJ87" s="105"/>
      <c r="ZK87" s="105"/>
      <c r="ZL87" s="105"/>
      <c r="ZM87" s="105"/>
      <c r="ZN87" s="105"/>
      <c r="ZO87" s="105"/>
      <c r="ZP87" s="105"/>
      <c r="ZQ87" s="105"/>
      <c r="ZR87" s="105"/>
      <c r="ZS87" s="105"/>
      <c r="ZT87" s="105"/>
      <c r="ZU87" s="105"/>
      <c r="ZV87" s="105"/>
      <c r="ZW87" s="105"/>
      <c r="ZX87" s="105"/>
      <c r="ZY87" s="105"/>
      <c r="ZZ87" s="105"/>
      <c r="AAA87" s="105"/>
      <c r="AAB87" s="105"/>
      <c r="AAC87" s="105"/>
      <c r="AAD87" s="105"/>
      <c r="AAE87" s="105"/>
      <c r="AAF87" s="105"/>
      <c r="AAG87" s="105"/>
      <c r="AAH87" s="105"/>
      <c r="AAI87" s="105"/>
      <c r="AAJ87" s="105"/>
      <c r="AAK87" s="105"/>
      <c r="AAL87" s="105"/>
      <c r="AAM87" s="105"/>
      <c r="AAN87" s="105"/>
      <c r="AAO87" s="105"/>
      <c r="AAP87" s="105"/>
      <c r="AAQ87" s="105"/>
      <c r="AAR87" s="105"/>
      <c r="AAS87" s="105"/>
      <c r="AAT87" s="105"/>
      <c r="AAU87" s="105"/>
      <c r="AAV87" s="105"/>
      <c r="AAW87" s="105"/>
      <c r="AAX87" s="105"/>
      <c r="AAY87" s="105"/>
      <c r="AAZ87" s="105"/>
      <c r="ABA87" s="105"/>
      <c r="ABB87" s="105"/>
      <c r="ABC87" s="105"/>
      <c r="ABD87" s="105"/>
      <c r="ABE87" s="105"/>
      <c r="ABF87" s="105"/>
      <c r="ABG87" s="105"/>
      <c r="ABH87" s="105"/>
      <c r="ABI87" s="105"/>
      <c r="ABJ87" s="105"/>
      <c r="ABK87" s="105"/>
      <c r="ABL87" s="105"/>
      <c r="ABM87" s="105"/>
      <c r="ABN87" s="105"/>
      <c r="ABO87" s="105"/>
      <c r="ABP87" s="105"/>
      <c r="ABQ87" s="105"/>
      <c r="ABR87" s="105"/>
      <c r="ABS87" s="105"/>
      <c r="ABT87" s="105"/>
      <c r="ABU87" s="105"/>
      <c r="ABV87" s="105"/>
      <c r="ABW87" s="105"/>
      <c r="ABX87" s="105"/>
      <c r="ABY87" s="105"/>
      <c r="ABZ87" s="105"/>
      <c r="ACA87" s="105"/>
      <c r="ACB87" s="105"/>
      <c r="ACC87" s="105"/>
      <c r="ACD87" s="105"/>
      <c r="ACE87" s="105"/>
      <c r="ACF87" s="105"/>
      <c r="ACG87" s="105"/>
      <c r="ACH87" s="105"/>
      <c r="ACI87" s="105"/>
      <c r="ACJ87" s="105"/>
      <c r="ACK87" s="105"/>
      <c r="ACL87" s="105"/>
      <c r="ACM87" s="105"/>
      <c r="ACN87" s="105"/>
      <c r="ACO87" s="105"/>
      <c r="ACP87" s="105"/>
      <c r="ACQ87" s="105"/>
      <c r="ACR87" s="105"/>
      <c r="ACS87" s="105"/>
      <c r="ACT87" s="105"/>
      <c r="ACU87" s="105"/>
      <c r="ACV87" s="105"/>
      <c r="ACW87" s="105"/>
      <c r="ACX87" s="105"/>
      <c r="ACY87" s="105"/>
      <c r="ACZ87" s="105"/>
      <c r="ADA87" s="105"/>
      <c r="ADB87" s="105"/>
      <c r="ADC87" s="105"/>
      <c r="ADD87" s="105"/>
      <c r="ADE87" s="105"/>
      <c r="ADF87" s="105"/>
      <c r="ADG87" s="105"/>
      <c r="ADH87" s="105"/>
      <c r="ADI87" s="105"/>
      <c r="ADJ87" s="105"/>
      <c r="ADK87" s="105"/>
      <c r="ADL87" s="105"/>
      <c r="ADM87" s="105"/>
      <c r="ADN87" s="105"/>
      <c r="ADO87" s="105"/>
      <c r="ADP87" s="105"/>
      <c r="ADQ87" s="105"/>
      <c r="ADR87" s="105"/>
      <c r="ADS87" s="105"/>
      <c r="ADT87" s="105"/>
      <c r="ADU87" s="105"/>
      <c r="ADV87" s="105"/>
      <c r="ADW87" s="105"/>
      <c r="ADX87" s="105"/>
      <c r="ADY87" s="105"/>
      <c r="ADZ87" s="105"/>
      <c r="AEA87" s="105"/>
      <c r="AEB87" s="105"/>
      <c r="AEC87" s="105"/>
      <c r="AED87" s="105"/>
      <c r="AEE87" s="105"/>
      <c r="AEF87" s="105"/>
      <c r="AEG87" s="105"/>
      <c r="AEH87" s="105"/>
      <c r="AEI87" s="105"/>
      <c r="AEJ87" s="105"/>
      <c r="AEK87" s="105"/>
      <c r="AEL87" s="105"/>
      <c r="AEM87" s="105"/>
      <c r="AEN87" s="105"/>
      <c r="AEO87" s="105"/>
      <c r="AEP87" s="105"/>
      <c r="AEQ87" s="105"/>
      <c r="AER87" s="105"/>
      <c r="AES87" s="105"/>
      <c r="AET87" s="105"/>
      <c r="AEU87" s="105"/>
      <c r="AEV87" s="105"/>
      <c r="AEW87" s="105"/>
      <c r="AEX87" s="105"/>
      <c r="AEY87" s="105"/>
      <c r="AEZ87" s="105"/>
      <c r="AFA87" s="105"/>
      <c r="AFB87" s="105"/>
      <c r="AFC87" s="105"/>
      <c r="AFD87" s="105"/>
      <c r="AFE87" s="105"/>
      <c r="AFF87" s="105"/>
      <c r="AFG87" s="105"/>
      <c r="AFH87" s="105"/>
      <c r="AFI87" s="105"/>
      <c r="AFJ87" s="105"/>
      <c r="AFK87" s="105"/>
      <c r="AFL87" s="105"/>
      <c r="AFM87" s="105"/>
      <c r="AFN87" s="105"/>
      <c r="AFO87" s="105"/>
      <c r="AFP87" s="105"/>
      <c r="AFQ87" s="105"/>
      <c r="AFR87" s="105"/>
      <c r="AFS87" s="105"/>
      <c r="AFT87" s="105"/>
      <c r="AFU87" s="105"/>
      <c r="AFV87" s="105"/>
      <c r="AFW87" s="105"/>
      <c r="AFX87" s="105"/>
      <c r="AFY87" s="105"/>
      <c r="AFZ87" s="105"/>
      <c r="AGA87" s="105"/>
      <c r="AGB87" s="105"/>
      <c r="AGC87" s="105"/>
      <c r="AGD87" s="105"/>
      <c r="AGE87" s="105"/>
      <c r="AGF87" s="105"/>
      <c r="AGG87" s="105"/>
      <c r="AGH87" s="105"/>
      <c r="AGI87" s="105"/>
      <c r="AGJ87" s="105"/>
      <c r="AGK87" s="105"/>
      <c r="AGL87" s="105"/>
      <c r="AGM87" s="105"/>
      <c r="AGN87" s="105"/>
      <c r="AGO87" s="105"/>
      <c r="AGP87" s="105"/>
      <c r="AGQ87" s="105"/>
      <c r="AGR87" s="105"/>
      <c r="AGS87" s="105"/>
      <c r="AGT87" s="105"/>
      <c r="AGU87" s="105"/>
      <c r="AGV87" s="105"/>
      <c r="AGW87" s="105"/>
      <c r="AGX87" s="105"/>
      <c r="AGY87" s="105"/>
      <c r="AGZ87" s="105"/>
      <c r="AHA87" s="105"/>
      <c r="AHB87" s="105"/>
      <c r="AHC87" s="105"/>
      <c r="AHD87" s="105"/>
      <c r="AHE87" s="105"/>
      <c r="AHF87" s="105"/>
      <c r="AHG87" s="105"/>
      <c r="AHH87" s="105"/>
      <c r="AHI87" s="105"/>
      <c r="AHJ87" s="105"/>
      <c r="AHK87" s="105"/>
      <c r="AHL87" s="105"/>
      <c r="AHM87" s="105"/>
      <c r="AHN87" s="105"/>
      <c r="AHO87" s="105"/>
      <c r="AHP87" s="105"/>
      <c r="AHQ87" s="105"/>
      <c r="AHR87" s="105"/>
      <c r="AHS87" s="105"/>
      <c r="AHT87" s="105"/>
      <c r="AHU87" s="105"/>
      <c r="AHV87" s="105"/>
      <c r="AHW87" s="105"/>
      <c r="AHX87" s="105"/>
      <c r="AHY87" s="105"/>
      <c r="AHZ87" s="105"/>
      <c r="AIA87" s="105"/>
      <c r="AIB87" s="105"/>
      <c r="AIC87" s="105"/>
      <c r="AID87" s="105"/>
      <c r="AIE87" s="105"/>
      <c r="AIF87" s="105"/>
      <c r="AIG87" s="105"/>
      <c r="AIH87" s="105"/>
      <c r="AII87" s="105"/>
      <c r="AIJ87" s="105"/>
      <c r="AIK87" s="105"/>
      <c r="AIL87" s="105"/>
      <c r="AIM87" s="105"/>
      <c r="AIN87" s="105"/>
      <c r="AIO87" s="105"/>
      <c r="AIP87" s="105"/>
      <c r="AIQ87" s="105"/>
      <c r="AIR87" s="105"/>
      <c r="AIS87" s="105"/>
      <c r="AIT87" s="105"/>
      <c r="AIU87" s="105"/>
      <c r="AIV87" s="105"/>
      <c r="AIW87" s="105"/>
      <c r="AIX87" s="105"/>
      <c r="AIY87" s="105"/>
      <c r="AIZ87" s="105"/>
      <c r="AJA87" s="105"/>
      <c r="AJB87" s="105"/>
      <c r="AJC87" s="105"/>
      <c r="AJD87" s="105"/>
      <c r="AJE87" s="105"/>
      <c r="AJF87" s="105"/>
      <c r="AJG87" s="105"/>
      <c r="AJH87" s="105"/>
      <c r="AJI87" s="105"/>
      <c r="AJJ87" s="105"/>
      <c r="AJK87" s="105"/>
      <c r="AJL87" s="105"/>
      <c r="AJM87" s="105"/>
      <c r="AJN87" s="105"/>
      <c r="AJO87" s="105"/>
      <c r="AJP87" s="105"/>
      <c r="AJQ87" s="105"/>
      <c r="AJR87" s="105"/>
      <c r="AJS87" s="105"/>
      <c r="AJT87" s="105"/>
      <c r="AJU87" s="105"/>
      <c r="AJV87" s="105"/>
      <c r="AJW87" s="105"/>
      <c r="AJX87" s="105"/>
      <c r="AJY87" s="105"/>
      <c r="AJZ87" s="105"/>
      <c r="AKA87" s="105"/>
      <c r="AKB87" s="105"/>
      <c r="AKC87" s="105"/>
      <c r="AKD87" s="105"/>
      <c r="AKE87" s="105"/>
      <c r="AKF87" s="105"/>
      <c r="AKG87" s="105"/>
      <c r="AKH87" s="105"/>
      <c r="AKI87" s="105"/>
      <c r="AKJ87" s="105"/>
      <c r="AKK87" s="105"/>
      <c r="AKL87" s="105"/>
      <c r="AKM87" s="105"/>
      <c r="AKN87" s="105"/>
      <c r="AKO87" s="105"/>
      <c r="AKP87" s="105"/>
      <c r="AKQ87" s="105"/>
      <c r="AKR87" s="105"/>
      <c r="AKS87" s="105"/>
      <c r="AKT87" s="105"/>
      <c r="AKU87" s="105"/>
      <c r="AKV87" s="105"/>
      <c r="AKW87" s="105"/>
      <c r="AKX87" s="105"/>
      <c r="AKY87" s="105"/>
      <c r="AKZ87" s="105"/>
      <c r="ALA87" s="105"/>
      <c r="ALB87" s="105"/>
      <c r="ALC87" s="105"/>
      <c r="ALD87" s="105"/>
      <c r="ALE87" s="105"/>
      <c r="ALF87" s="105"/>
      <c r="ALG87" s="105"/>
      <c r="ALH87" s="105"/>
      <c r="ALI87" s="105"/>
      <c r="ALJ87" s="105"/>
      <c r="ALK87" s="105"/>
      <c r="ALL87" s="105"/>
      <c r="ALM87" s="105"/>
      <c r="ALN87" s="105"/>
      <c r="ALO87" s="105"/>
      <c r="ALP87" s="105"/>
      <c r="ALQ87" s="105"/>
      <c r="ALR87" s="105"/>
      <c r="ALS87" s="105"/>
      <c r="ALT87" s="105"/>
      <c r="ALU87" s="105"/>
      <c r="ALV87" s="105"/>
      <c r="ALW87" s="105"/>
      <c r="ALX87" s="105"/>
      <c r="ALY87" s="105"/>
      <c r="ALZ87" s="105"/>
      <c r="AMA87" s="105"/>
      <c r="AMB87" s="105"/>
      <c r="AMC87" s="105"/>
      <c r="AMD87" s="105"/>
      <c r="AME87" s="105"/>
      <c r="AMF87" s="105"/>
      <c r="AMG87" s="105"/>
      <c r="AMH87" s="105"/>
      <c r="AMI87" s="105"/>
      <c r="AMJ87" s="105"/>
      <c r="AMK87" s="105"/>
    </row>
    <row r="88" spans="1:1025" x14ac:dyDescent="0.25">
      <c r="A88" s="4" t="s">
        <v>405</v>
      </c>
    </row>
    <row r="89" spans="1:1025" x14ac:dyDescent="0.25">
      <c r="A89" s="9" t="s">
        <v>10</v>
      </c>
      <c r="B89" s="109">
        <v>1808.52</v>
      </c>
    </row>
    <row r="90" spans="1:1025" x14ac:dyDescent="0.25">
      <c r="A90" s="9" t="s">
        <v>11</v>
      </c>
      <c r="B90" s="2">
        <v>2000</v>
      </c>
    </row>
    <row r="91" spans="1:1025" x14ac:dyDescent="0.25">
      <c r="A91" s="9" t="s">
        <v>2</v>
      </c>
      <c r="B91" s="109">
        <v>3500</v>
      </c>
    </row>
    <row r="92" spans="1:1025" x14ac:dyDescent="0.25">
      <c r="A92" s="4" t="s">
        <v>81</v>
      </c>
    </row>
    <row r="93" spans="1:1025" s="17" customFormat="1" ht="12.75" x14ac:dyDescent="0.2">
      <c r="A93" s="9" t="s">
        <v>12</v>
      </c>
      <c r="B93" s="16">
        <v>8800</v>
      </c>
      <c r="C93" s="16"/>
    </row>
    <row r="94" spans="1:1025" s="17" customFormat="1" ht="12.75" x14ac:dyDescent="0.2">
      <c r="A94" s="9" t="s">
        <v>13</v>
      </c>
      <c r="B94" s="16">
        <v>5000</v>
      </c>
      <c r="C94" s="16"/>
    </row>
    <row r="95" spans="1:1025" s="17" customFormat="1" ht="12.75" x14ac:dyDescent="0.2">
      <c r="A95" s="9" t="s">
        <v>2</v>
      </c>
      <c r="B95" s="16">
        <v>4500</v>
      </c>
      <c r="C95" s="16"/>
    </row>
    <row r="96" spans="1:1025" x14ac:dyDescent="0.25">
      <c r="A96" s="13" t="s">
        <v>94</v>
      </c>
    </row>
    <row r="97" spans="1:1025" x14ac:dyDescent="0.25">
      <c r="A97" s="4" t="s">
        <v>12</v>
      </c>
      <c r="B97" s="2">
        <v>1000</v>
      </c>
    </row>
    <row r="98" spans="1:1025" x14ac:dyDescent="0.25">
      <c r="A98" s="4" t="s">
        <v>14</v>
      </c>
      <c r="B98" s="109">
        <v>20000</v>
      </c>
    </row>
    <row r="99" spans="1:1025" x14ac:dyDescent="0.25">
      <c r="A99" s="13" t="s">
        <v>95</v>
      </c>
    </row>
    <row r="100" spans="1:1025" x14ac:dyDescent="0.25">
      <c r="A100" s="103" t="s">
        <v>423</v>
      </c>
      <c r="B100" s="114">
        <v>1000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  <c r="IW100" s="20"/>
      <c r="IX100" s="20"/>
      <c r="IY100" s="20"/>
      <c r="IZ100" s="20"/>
      <c r="JA100" s="20"/>
      <c r="JB100" s="20"/>
      <c r="JC100" s="20"/>
      <c r="JD100" s="20"/>
      <c r="JE100" s="20"/>
      <c r="JF100" s="20"/>
      <c r="JG100" s="20"/>
      <c r="JH100" s="20"/>
      <c r="JI100" s="20"/>
      <c r="JJ100" s="20"/>
      <c r="JK100" s="20"/>
      <c r="JL100" s="20"/>
      <c r="JM100" s="20"/>
      <c r="JN100" s="20"/>
      <c r="JO100" s="20"/>
      <c r="JP100" s="20"/>
      <c r="JQ100" s="20"/>
      <c r="JR100" s="20"/>
      <c r="JS100" s="20"/>
      <c r="JT100" s="20"/>
      <c r="JU100" s="20"/>
      <c r="JV100" s="20"/>
      <c r="JW100" s="20"/>
      <c r="JX100" s="20"/>
      <c r="JY100" s="20"/>
      <c r="JZ100" s="20"/>
      <c r="KA100" s="20"/>
      <c r="KB100" s="20"/>
      <c r="KC100" s="20"/>
      <c r="KD100" s="20"/>
      <c r="KE100" s="20"/>
      <c r="KF100" s="20"/>
      <c r="KG100" s="20"/>
      <c r="KH100" s="20"/>
      <c r="KI100" s="20"/>
      <c r="KJ100" s="20"/>
      <c r="KK100" s="20"/>
      <c r="KL100" s="20"/>
      <c r="KM100" s="20"/>
      <c r="KN100" s="20"/>
      <c r="KO100" s="20"/>
      <c r="KP100" s="20"/>
      <c r="KQ100" s="20"/>
      <c r="KR100" s="20"/>
      <c r="KS100" s="20"/>
      <c r="KT100" s="20"/>
      <c r="KU100" s="20"/>
      <c r="KV100" s="20"/>
      <c r="KW100" s="20"/>
      <c r="KX100" s="20"/>
      <c r="KY100" s="20"/>
      <c r="KZ100" s="20"/>
      <c r="LA100" s="20"/>
      <c r="LB100" s="20"/>
      <c r="LC100" s="20"/>
      <c r="LD100" s="20"/>
      <c r="LE100" s="20"/>
      <c r="LF100" s="20"/>
      <c r="LG100" s="20"/>
      <c r="LH100" s="20"/>
      <c r="LI100" s="20"/>
      <c r="LJ100" s="20"/>
      <c r="LK100" s="20"/>
      <c r="LL100" s="20"/>
      <c r="LM100" s="20"/>
      <c r="LN100" s="20"/>
      <c r="LO100" s="20"/>
      <c r="LP100" s="20"/>
      <c r="LQ100" s="20"/>
      <c r="LR100" s="20"/>
      <c r="LS100" s="20"/>
      <c r="LT100" s="20"/>
      <c r="LU100" s="20"/>
      <c r="LV100" s="20"/>
      <c r="LW100" s="20"/>
      <c r="LX100" s="20"/>
      <c r="LY100" s="20"/>
      <c r="LZ100" s="20"/>
      <c r="MA100" s="20"/>
      <c r="MB100" s="20"/>
      <c r="MC100" s="20"/>
      <c r="MD100" s="20"/>
      <c r="ME100" s="20"/>
      <c r="MF100" s="20"/>
      <c r="MG100" s="20"/>
      <c r="MH100" s="20"/>
      <c r="MI100" s="20"/>
      <c r="MJ100" s="20"/>
      <c r="MK100" s="20"/>
      <c r="ML100" s="20"/>
      <c r="MM100" s="20"/>
      <c r="MN100" s="20"/>
      <c r="MO100" s="20"/>
      <c r="MP100" s="20"/>
      <c r="MQ100" s="20"/>
      <c r="MR100" s="20"/>
      <c r="MS100" s="20"/>
      <c r="MT100" s="20"/>
      <c r="MU100" s="20"/>
      <c r="MV100" s="20"/>
      <c r="MW100" s="20"/>
      <c r="MX100" s="20"/>
      <c r="MY100" s="20"/>
      <c r="MZ100" s="20"/>
      <c r="NA100" s="20"/>
      <c r="NB100" s="20"/>
      <c r="NC100" s="20"/>
      <c r="ND100" s="20"/>
      <c r="NE100" s="20"/>
      <c r="NF100" s="20"/>
      <c r="NG100" s="20"/>
      <c r="NH100" s="20"/>
      <c r="NI100" s="20"/>
      <c r="NJ100" s="20"/>
      <c r="NK100" s="20"/>
      <c r="NL100" s="20"/>
      <c r="NM100" s="20"/>
      <c r="NN100" s="20"/>
      <c r="NO100" s="20"/>
      <c r="NP100" s="20"/>
      <c r="NQ100" s="20"/>
      <c r="NR100" s="20"/>
      <c r="NS100" s="20"/>
      <c r="NT100" s="20"/>
      <c r="NU100" s="20"/>
      <c r="NV100" s="20"/>
      <c r="NW100" s="20"/>
      <c r="NX100" s="20"/>
      <c r="NY100" s="20"/>
      <c r="NZ100" s="20"/>
      <c r="OA100" s="20"/>
      <c r="OB100" s="20"/>
      <c r="OC100" s="20"/>
      <c r="OD100" s="20"/>
      <c r="OE100" s="20"/>
      <c r="OF100" s="20"/>
      <c r="OG100" s="20"/>
      <c r="OH100" s="20"/>
      <c r="OI100" s="20"/>
      <c r="OJ100" s="20"/>
      <c r="OK100" s="20"/>
      <c r="OL100" s="20"/>
      <c r="OM100" s="20"/>
      <c r="ON100" s="20"/>
      <c r="OO100" s="20"/>
      <c r="OP100" s="20"/>
      <c r="OQ100" s="20"/>
      <c r="OR100" s="20"/>
      <c r="OS100" s="20"/>
      <c r="OT100" s="20"/>
      <c r="OU100" s="20"/>
      <c r="OV100" s="20"/>
      <c r="OW100" s="20"/>
      <c r="OX100" s="20"/>
      <c r="OY100" s="20"/>
      <c r="OZ100" s="20"/>
      <c r="PA100" s="20"/>
      <c r="PB100" s="20"/>
      <c r="PC100" s="20"/>
      <c r="PD100" s="20"/>
      <c r="PE100" s="20"/>
      <c r="PF100" s="20"/>
      <c r="PG100" s="20"/>
      <c r="PH100" s="20"/>
      <c r="PI100" s="20"/>
      <c r="PJ100" s="20"/>
      <c r="PK100" s="20"/>
      <c r="PL100" s="20"/>
      <c r="PM100" s="20"/>
      <c r="PN100" s="20"/>
      <c r="PO100" s="20"/>
      <c r="PP100" s="20"/>
      <c r="PQ100" s="20"/>
      <c r="PR100" s="20"/>
      <c r="PS100" s="20"/>
      <c r="PT100" s="20"/>
      <c r="PU100" s="20"/>
      <c r="PV100" s="20"/>
      <c r="PW100" s="20"/>
      <c r="PX100" s="20"/>
      <c r="PY100" s="20"/>
      <c r="PZ100" s="20"/>
      <c r="QA100" s="20"/>
      <c r="QB100" s="20"/>
      <c r="QC100" s="20"/>
      <c r="QD100" s="20"/>
      <c r="QE100" s="20"/>
      <c r="QF100" s="20"/>
      <c r="QG100" s="20"/>
      <c r="QH100" s="20"/>
      <c r="QI100" s="20"/>
      <c r="QJ100" s="20"/>
      <c r="QK100" s="20"/>
      <c r="QL100" s="20"/>
      <c r="QM100" s="20"/>
      <c r="QN100" s="20"/>
      <c r="QO100" s="20"/>
      <c r="QP100" s="20"/>
      <c r="QQ100" s="20"/>
      <c r="QR100" s="20"/>
      <c r="QS100" s="20"/>
      <c r="QT100" s="20"/>
      <c r="QU100" s="20"/>
      <c r="QV100" s="20"/>
      <c r="QW100" s="20"/>
      <c r="QX100" s="20"/>
      <c r="QY100" s="20"/>
      <c r="QZ100" s="20"/>
      <c r="RA100" s="20"/>
      <c r="RB100" s="20"/>
      <c r="RC100" s="20"/>
      <c r="RD100" s="20"/>
      <c r="RE100" s="20"/>
      <c r="RF100" s="20"/>
      <c r="RG100" s="20"/>
      <c r="RH100" s="20"/>
      <c r="RI100" s="20"/>
      <c r="RJ100" s="20"/>
      <c r="RK100" s="20"/>
      <c r="RL100" s="20"/>
      <c r="RM100" s="20"/>
      <c r="RN100" s="20"/>
      <c r="RO100" s="20"/>
      <c r="RP100" s="20"/>
      <c r="RQ100" s="20"/>
      <c r="RR100" s="20"/>
      <c r="RS100" s="20"/>
      <c r="RT100" s="20"/>
      <c r="RU100" s="20"/>
      <c r="RV100" s="20"/>
      <c r="RW100" s="20"/>
      <c r="RX100" s="20"/>
      <c r="RY100" s="20"/>
      <c r="RZ100" s="20"/>
      <c r="SA100" s="20"/>
      <c r="SB100" s="20"/>
      <c r="SC100" s="20"/>
      <c r="SD100" s="20"/>
      <c r="SE100" s="20"/>
      <c r="SF100" s="20"/>
      <c r="SG100" s="20"/>
      <c r="SH100" s="20"/>
      <c r="SI100" s="20"/>
      <c r="SJ100" s="20"/>
      <c r="SK100" s="20"/>
      <c r="SL100" s="20"/>
      <c r="SM100" s="20"/>
      <c r="SN100" s="20"/>
      <c r="SO100" s="20"/>
      <c r="SP100" s="20"/>
      <c r="SQ100" s="20"/>
      <c r="SR100" s="20"/>
      <c r="SS100" s="20"/>
      <c r="ST100" s="20"/>
      <c r="SU100" s="20"/>
      <c r="SV100" s="20"/>
      <c r="SW100" s="20"/>
      <c r="SX100" s="20"/>
      <c r="SY100" s="20"/>
      <c r="SZ100" s="20"/>
      <c r="TA100" s="20"/>
      <c r="TB100" s="20"/>
      <c r="TC100" s="20"/>
      <c r="TD100" s="20"/>
      <c r="TE100" s="20"/>
      <c r="TF100" s="20"/>
      <c r="TG100" s="20"/>
      <c r="TH100" s="20"/>
      <c r="TI100" s="20"/>
      <c r="TJ100" s="20"/>
      <c r="TK100" s="20"/>
      <c r="TL100" s="20"/>
      <c r="TM100" s="20"/>
      <c r="TN100" s="20"/>
      <c r="TO100" s="20"/>
      <c r="TP100" s="20"/>
      <c r="TQ100" s="20"/>
      <c r="TR100" s="20"/>
      <c r="TS100" s="20"/>
      <c r="TT100" s="20"/>
      <c r="TU100" s="20"/>
      <c r="TV100" s="20"/>
      <c r="TW100" s="20"/>
      <c r="TX100" s="20"/>
      <c r="TY100" s="20"/>
      <c r="TZ100" s="20"/>
      <c r="UA100" s="20"/>
      <c r="UB100" s="20"/>
      <c r="UC100" s="20"/>
      <c r="UD100" s="20"/>
      <c r="UE100" s="20"/>
      <c r="UF100" s="20"/>
      <c r="UG100" s="20"/>
      <c r="UH100" s="20"/>
      <c r="UI100" s="20"/>
      <c r="UJ100" s="20"/>
      <c r="UK100" s="20"/>
      <c r="UL100" s="20"/>
      <c r="UM100" s="20"/>
      <c r="UN100" s="20"/>
      <c r="UO100" s="20"/>
      <c r="UP100" s="20"/>
      <c r="UQ100" s="20"/>
      <c r="UR100" s="20"/>
      <c r="US100" s="20"/>
      <c r="UT100" s="20"/>
      <c r="UU100" s="20"/>
      <c r="UV100" s="20"/>
      <c r="UW100" s="20"/>
      <c r="UX100" s="20"/>
      <c r="UY100" s="20"/>
      <c r="UZ100" s="20"/>
      <c r="VA100" s="20"/>
      <c r="VB100" s="20"/>
      <c r="VC100" s="20"/>
      <c r="VD100" s="20"/>
      <c r="VE100" s="20"/>
      <c r="VF100" s="20"/>
      <c r="VG100" s="20"/>
      <c r="VH100" s="20"/>
      <c r="VI100" s="20"/>
      <c r="VJ100" s="20"/>
      <c r="VK100" s="20"/>
      <c r="VL100" s="20"/>
      <c r="VM100" s="20"/>
      <c r="VN100" s="20"/>
      <c r="VO100" s="20"/>
      <c r="VP100" s="20"/>
      <c r="VQ100" s="20"/>
      <c r="VR100" s="20"/>
      <c r="VS100" s="20"/>
      <c r="VT100" s="20"/>
      <c r="VU100" s="20"/>
      <c r="VV100" s="20"/>
      <c r="VW100" s="20"/>
      <c r="VX100" s="20"/>
      <c r="VY100" s="20"/>
      <c r="VZ100" s="20"/>
      <c r="WA100" s="20"/>
      <c r="WB100" s="20"/>
      <c r="WC100" s="20"/>
      <c r="WD100" s="20"/>
      <c r="WE100" s="20"/>
      <c r="WF100" s="20"/>
      <c r="WG100" s="20"/>
      <c r="WH100" s="20"/>
      <c r="WI100" s="20"/>
      <c r="WJ100" s="20"/>
      <c r="WK100" s="20"/>
      <c r="WL100" s="20"/>
      <c r="WM100" s="20"/>
      <c r="WN100" s="20"/>
      <c r="WO100" s="20"/>
      <c r="WP100" s="20"/>
      <c r="WQ100" s="20"/>
      <c r="WR100" s="20"/>
      <c r="WS100" s="20"/>
      <c r="WT100" s="20"/>
      <c r="WU100" s="20"/>
      <c r="WV100" s="20"/>
      <c r="WW100" s="20"/>
      <c r="WX100" s="20"/>
      <c r="WY100" s="20"/>
      <c r="WZ100" s="20"/>
      <c r="XA100" s="20"/>
      <c r="XB100" s="20"/>
      <c r="XC100" s="20"/>
      <c r="XD100" s="20"/>
      <c r="XE100" s="20"/>
      <c r="XF100" s="20"/>
      <c r="XG100" s="20"/>
      <c r="XH100" s="20"/>
      <c r="XI100" s="20"/>
      <c r="XJ100" s="20"/>
      <c r="XK100" s="20"/>
      <c r="XL100" s="20"/>
      <c r="XM100" s="20"/>
      <c r="XN100" s="20"/>
      <c r="XO100" s="20"/>
      <c r="XP100" s="20"/>
      <c r="XQ100" s="20"/>
      <c r="XR100" s="20"/>
      <c r="XS100" s="20"/>
      <c r="XT100" s="20"/>
      <c r="XU100" s="20"/>
      <c r="XV100" s="20"/>
      <c r="XW100" s="20"/>
      <c r="XX100" s="20"/>
      <c r="XY100" s="20"/>
      <c r="XZ100" s="20"/>
      <c r="YA100" s="20"/>
      <c r="YB100" s="20"/>
      <c r="YC100" s="20"/>
      <c r="YD100" s="20"/>
      <c r="YE100" s="20"/>
      <c r="YF100" s="20"/>
      <c r="YG100" s="20"/>
      <c r="YH100" s="20"/>
      <c r="YI100" s="20"/>
      <c r="YJ100" s="20"/>
      <c r="YK100" s="20"/>
      <c r="YL100" s="20"/>
      <c r="YM100" s="20"/>
      <c r="YN100" s="20"/>
      <c r="YO100" s="20"/>
      <c r="YP100" s="20"/>
      <c r="YQ100" s="20"/>
      <c r="YR100" s="20"/>
      <c r="YS100" s="20"/>
      <c r="YT100" s="20"/>
      <c r="YU100" s="20"/>
      <c r="YV100" s="20"/>
      <c r="YW100" s="20"/>
      <c r="YX100" s="20"/>
      <c r="YY100" s="20"/>
      <c r="YZ100" s="20"/>
      <c r="ZA100" s="20"/>
      <c r="ZB100" s="20"/>
      <c r="ZC100" s="20"/>
      <c r="ZD100" s="20"/>
      <c r="ZE100" s="20"/>
      <c r="ZF100" s="20"/>
      <c r="ZG100" s="20"/>
      <c r="ZH100" s="20"/>
      <c r="ZI100" s="20"/>
      <c r="ZJ100" s="20"/>
      <c r="ZK100" s="20"/>
      <c r="ZL100" s="20"/>
      <c r="ZM100" s="20"/>
      <c r="ZN100" s="20"/>
      <c r="ZO100" s="20"/>
      <c r="ZP100" s="20"/>
      <c r="ZQ100" s="20"/>
      <c r="ZR100" s="20"/>
      <c r="ZS100" s="20"/>
      <c r="ZT100" s="20"/>
      <c r="ZU100" s="20"/>
      <c r="ZV100" s="20"/>
      <c r="ZW100" s="20"/>
      <c r="ZX100" s="20"/>
      <c r="ZY100" s="20"/>
      <c r="ZZ100" s="20"/>
      <c r="AAA100" s="20"/>
      <c r="AAB100" s="20"/>
      <c r="AAC100" s="20"/>
      <c r="AAD100" s="20"/>
      <c r="AAE100" s="20"/>
      <c r="AAF100" s="20"/>
      <c r="AAG100" s="20"/>
      <c r="AAH100" s="20"/>
      <c r="AAI100" s="20"/>
      <c r="AAJ100" s="20"/>
      <c r="AAK100" s="20"/>
      <c r="AAL100" s="20"/>
      <c r="AAM100" s="20"/>
      <c r="AAN100" s="20"/>
      <c r="AAO100" s="20"/>
      <c r="AAP100" s="20"/>
      <c r="AAQ100" s="20"/>
      <c r="AAR100" s="20"/>
      <c r="AAS100" s="20"/>
      <c r="AAT100" s="20"/>
      <c r="AAU100" s="20"/>
      <c r="AAV100" s="20"/>
      <c r="AAW100" s="20"/>
      <c r="AAX100" s="20"/>
      <c r="AAY100" s="20"/>
      <c r="AAZ100" s="20"/>
      <c r="ABA100" s="20"/>
      <c r="ABB100" s="20"/>
      <c r="ABC100" s="20"/>
      <c r="ABD100" s="20"/>
      <c r="ABE100" s="20"/>
      <c r="ABF100" s="20"/>
      <c r="ABG100" s="20"/>
      <c r="ABH100" s="20"/>
      <c r="ABI100" s="20"/>
      <c r="ABJ100" s="20"/>
      <c r="ABK100" s="20"/>
      <c r="ABL100" s="20"/>
      <c r="ABM100" s="20"/>
      <c r="ABN100" s="20"/>
      <c r="ABO100" s="20"/>
      <c r="ABP100" s="20"/>
      <c r="ABQ100" s="20"/>
      <c r="ABR100" s="20"/>
      <c r="ABS100" s="20"/>
      <c r="ABT100" s="20"/>
      <c r="ABU100" s="20"/>
      <c r="ABV100" s="20"/>
      <c r="ABW100" s="20"/>
      <c r="ABX100" s="20"/>
      <c r="ABY100" s="20"/>
      <c r="ABZ100" s="20"/>
      <c r="ACA100" s="20"/>
      <c r="ACB100" s="20"/>
      <c r="ACC100" s="20"/>
      <c r="ACD100" s="20"/>
      <c r="ACE100" s="20"/>
      <c r="ACF100" s="20"/>
      <c r="ACG100" s="20"/>
      <c r="ACH100" s="20"/>
      <c r="ACI100" s="20"/>
      <c r="ACJ100" s="20"/>
      <c r="ACK100" s="20"/>
      <c r="ACL100" s="20"/>
      <c r="ACM100" s="20"/>
      <c r="ACN100" s="20"/>
      <c r="ACO100" s="20"/>
      <c r="ACP100" s="20"/>
      <c r="ACQ100" s="20"/>
      <c r="ACR100" s="20"/>
      <c r="ACS100" s="20"/>
      <c r="ACT100" s="20"/>
      <c r="ACU100" s="20"/>
      <c r="ACV100" s="20"/>
      <c r="ACW100" s="20"/>
      <c r="ACX100" s="20"/>
      <c r="ACY100" s="20"/>
      <c r="ACZ100" s="20"/>
      <c r="ADA100" s="20"/>
      <c r="ADB100" s="20"/>
      <c r="ADC100" s="20"/>
      <c r="ADD100" s="20"/>
      <c r="ADE100" s="20"/>
      <c r="ADF100" s="20"/>
      <c r="ADG100" s="20"/>
      <c r="ADH100" s="20"/>
      <c r="ADI100" s="20"/>
      <c r="ADJ100" s="20"/>
      <c r="ADK100" s="20"/>
      <c r="ADL100" s="20"/>
      <c r="ADM100" s="20"/>
      <c r="ADN100" s="20"/>
      <c r="ADO100" s="20"/>
      <c r="ADP100" s="20"/>
      <c r="ADQ100" s="20"/>
      <c r="ADR100" s="20"/>
      <c r="ADS100" s="20"/>
      <c r="ADT100" s="20"/>
      <c r="ADU100" s="20"/>
      <c r="ADV100" s="20"/>
      <c r="ADW100" s="20"/>
      <c r="ADX100" s="20"/>
      <c r="ADY100" s="20"/>
      <c r="ADZ100" s="20"/>
      <c r="AEA100" s="20"/>
      <c r="AEB100" s="20"/>
      <c r="AEC100" s="20"/>
      <c r="AED100" s="20"/>
      <c r="AEE100" s="20"/>
      <c r="AEF100" s="20"/>
      <c r="AEG100" s="20"/>
      <c r="AEH100" s="20"/>
      <c r="AEI100" s="20"/>
      <c r="AEJ100" s="20"/>
      <c r="AEK100" s="20"/>
      <c r="AEL100" s="20"/>
      <c r="AEM100" s="20"/>
      <c r="AEN100" s="20"/>
      <c r="AEO100" s="20"/>
      <c r="AEP100" s="20"/>
      <c r="AEQ100" s="20"/>
      <c r="AER100" s="20"/>
      <c r="AES100" s="20"/>
      <c r="AET100" s="20"/>
      <c r="AEU100" s="20"/>
      <c r="AEV100" s="20"/>
      <c r="AEW100" s="20"/>
      <c r="AEX100" s="20"/>
      <c r="AEY100" s="20"/>
      <c r="AEZ100" s="20"/>
      <c r="AFA100" s="20"/>
      <c r="AFB100" s="20"/>
      <c r="AFC100" s="20"/>
      <c r="AFD100" s="20"/>
      <c r="AFE100" s="20"/>
      <c r="AFF100" s="20"/>
      <c r="AFG100" s="20"/>
      <c r="AFH100" s="20"/>
      <c r="AFI100" s="20"/>
      <c r="AFJ100" s="20"/>
      <c r="AFK100" s="20"/>
      <c r="AFL100" s="20"/>
      <c r="AFM100" s="20"/>
      <c r="AFN100" s="20"/>
      <c r="AFO100" s="20"/>
      <c r="AFP100" s="20"/>
      <c r="AFQ100" s="20"/>
      <c r="AFR100" s="20"/>
      <c r="AFS100" s="20"/>
      <c r="AFT100" s="20"/>
      <c r="AFU100" s="20"/>
      <c r="AFV100" s="20"/>
      <c r="AFW100" s="20"/>
      <c r="AFX100" s="20"/>
      <c r="AFY100" s="20"/>
      <c r="AFZ100" s="20"/>
      <c r="AGA100" s="20"/>
      <c r="AGB100" s="20"/>
      <c r="AGC100" s="20"/>
      <c r="AGD100" s="20"/>
      <c r="AGE100" s="20"/>
      <c r="AGF100" s="20"/>
      <c r="AGG100" s="20"/>
      <c r="AGH100" s="20"/>
      <c r="AGI100" s="20"/>
      <c r="AGJ100" s="20"/>
      <c r="AGK100" s="20"/>
      <c r="AGL100" s="20"/>
      <c r="AGM100" s="20"/>
      <c r="AGN100" s="20"/>
      <c r="AGO100" s="20"/>
      <c r="AGP100" s="20"/>
      <c r="AGQ100" s="20"/>
      <c r="AGR100" s="20"/>
      <c r="AGS100" s="20"/>
      <c r="AGT100" s="20"/>
      <c r="AGU100" s="20"/>
      <c r="AGV100" s="20"/>
      <c r="AGW100" s="20"/>
      <c r="AGX100" s="20"/>
      <c r="AGY100" s="20"/>
      <c r="AGZ100" s="20"/>
      <c r="AHA100" s="20"/>
      <c r="AHB100" s="20"/>
      <c r="AHC100" s="20"/>
      <c r="AHD100" s="20"/>
      <c r="AHE100" s="20"/>
      <c r="AHF100" s="20"/>
      <c r="AHG100" s="20"/>
      <c r="AHH100" s="20"/>
      <c r="AHI100" s="20"/>
      <c r="AHJ100" s="20"/>
      <c r="AHK100" s="20"/>
      <c r="AHL100" s="20"/>
      <c r="AHM100" s="20"/>
      <c r="AHN100" s="20"/>
      <c r="AHO100" s="20"/>
      <c r="AHP100" s="20"/>
      <c r="AHQ100" s="20"/>
      <c r="AHR100" s="20"/>
      <c r="AHS100" s="20"/>
      <c r="AHT100" s="20"/>
      <c r="AHU100" s="20"/>
      <c r="AHV100" s="20"/>
      <c r="AHW100" s="20"/>
      <c r="AHX100" s="20"/>
      <c r="AHY100" s="20"/>
      <c r="AHZ100" s="20"/>
      <c r="AIA100" s="20"/>
      <c r="AIB100" s="20"/>
      <c r="AIC100" s="20"/>
      <c r="AID100" s="20"/>
      <c r="AIE100" s="20"/>
      <c r="AIF100" s="20"/>
      <c r="AIG100" s="20"/>
      <c r="AIH100" s="20"/>
      <c r="AII100" s="20"/>
      <c r="AIJ100" s="20"/>
      <c r="AIK100" s="20"/>
      <c r="AIL100" s="20"/>
      <c r="AIM100" s="20"/>
      <c r="AIN100" s="20"/>
      <c r="AIO100" s="20"/>
      <c r="AIP100" s="20"/>
      <c r="AIQ100" s="20"/>
      <c r="AIR100" s="20"/>
      <c r="AIS100" s="20"/>
      <c r="AIT100" s="20"/>
      <c r="AIU100" s="20"/>
      <c r="AIV100" s="20"/>
      <c r="AIW100" s="20"/>
      <c r="AIX100" s="20"/>
      <c r="AIY100" s="20"/>
      <c r="AIZ100" s="20"/>
      <c r="AJA100" s="20"/>
      <c r="AJB100" s="20"/>
      <c r="AJC100" s="20"/>
      <c r="AJD100" s="20"/>
      <c r="AJE100" s="20"/>
      <c r="AJF100" s="20"/>
      <c r="AJG100" s="20"/>
      <c r="AJH100" s="20"/>
      <c r="AJI100" s="20"/>
      <c r="AJJ100" s="20"/>
      <c r="AJK100" s="20"/>
      <c r="AJL100" s="20"/>
      <c r="AJM100" s="20"/>
      <c r="AJN100" s="20"/>
      <c r="AJO100" s="20"/>
      <c r="AJP100" s="20"/>
      <c r="AJQ100" s="20"/>
      <c r="AJR100" s="20"/>
      <c r="AJS100" s="20"/>
      <c r="AJT100" s="20"/>
      <c r="AJU100" s="20"/>
      <c r="AJV100" s="20"/>
      <c r="AJW100" s="20"/>
      <c r="AJX100" s="20"/>
      <c r="AJY100" s="20"/>
      <c r="AJZ100" s="20"/>
      <c r="AKA100" s="20"/>
      <c r="AKB100" s="20"/>
      <c r="AKC100" s="20"/>
      <c r="AKD100" s="20"/>
      <c r="AKE100" s="20"/>
      <c r="AKF100" s="20"/>
      <c r="AKG100" s="20"/>
      <c r="AKH100" s="20"/>
      <c r="AKI100" s="20"/>
      <c r="AKJ100" s="20"/>
      <c r="AKK100" s="20"/>
      <c r="AKL100" s="20"/>
      <c r="AKM100" s="20"/>
      <c r="AKN100" s="20"/>
      <c r="AKO100" s="20"/>
      <c r="AKP100" s="20"/>
      <c r="AKQ100" s="20"/>
      <c r="AKR100" s="20"/>
      <c r="AKS100" s="20"/>
      <c r="AKT100" s="20"/>
      <c r="AKU100" s="20"/>
      <c r="AKV100" s="20"/>
      <c r="AKW100" s="20"/>
      <c r="AKX100" s="20"/>
      <c r="AKY100" s="20"/>
      <c r="AKZ100" s="20"/>
      <c r="ALA100" s="20"/>
      <c r="ALB100" s="20"/>
      <c r="ALC100" s="20"/>
      <c r="ALD100" s="20"/>
      <c r="ALE100" s="20"/>
      <c r="ALF100" s="20"/>
      <c r="ALG100" s="20"/>
      <c r="ALH100" s="20"/>
      <c r="ALI100" s="20"/>
      <c r="ALJ100" s="20"/>
      <c r="ALK100" s="20"/>
      <c r="ALL100" s="20"/>
      <c r="ALM100" s="20"/>
      <c r="ALN100" s="20"/>
      <c r="ALO100" s="20"/>
      <c r="ALP100" s="20"/>
      <c r="ALQ100" s="20"/>
      <c r="ALR100" s="20"/>
      <c r="ALS100" s="20"/>
      <c r="ALT100" s="20"/>
      <c r="ALU100" s="20"/>
      <c r="ALV100" s="20"/>
      <c r="ALW100" s="20"/>
      <c r="ALX100" s="20"/>
      <c r="ALY100" s="20"/>
      <c r="ALZ100" s="20"/>
      <c r="AMA100" s="20"/>
      <c r="AMB100" s="20"/>
      <c r="AMC100" s="20"/>
      <c r="AMD100" s="20"/>
      <c r="AME100" s="20"/>
      <c r="AMF100" s="20"/>
      <c r="AMG100" s="20"/>
      <c r="AMH100" s="20"/>
      <c r="AMI100" s="20"/>
      <c r="AMJ100" s="20"/>
      <c r="AMK100" s="20"/>
    </row>
    <row r="101" spans="1:1025" x14ac:dyDescent="0.25">
      <c r="A101" s="4" t="s">
        <v>15</v>
      </c>
      <c r="B101" s="109">
        <v>1500</v>
      </c>
    </row>
    <row r="102" spans="1:1025" x14ac:dyDescent="0.25">
      <c r="A102" s="4" t="s">
        <v>16</v>
      </c>
      <c r="B102" s="109">
        <v>15000</v>
      </c>
    </row>
    <row r="103" spans="1:1025" x14ac:dyDescent="0.25">
      <c r="A103" s="4" t="s">
        <v>17</v>
      </c>
      <c r="B103" s="2">
        <v>22000</v>
      </c>
    </row>
    <row r="104" spans="1:1025" x14ac:dyDescent="0.25">
      <c r="A104" s="4" t="s">
        <v>18</v>
      </c>
      <c r="B104" s="2">
        <v>1000</v>
      </c>
    </row>
    <row r="105" spans="1:1025" x14ac:dyDescent="0.25">
      <c r="A105" s="4" t="s">
        <v>19</v>
      </c>
      <c r="B105" s="2">
        <v>200</v>
      </c>
    </row>
    <row r="106" spans="1:1025" x14ac:dyDescent="0.25">
      <c r="A106" s="4" t="s">
        <v>20</v>
      </c>
      <c r="B106" s="2">
        <v>200</v>
      </c>
    </row>
    <row r="107" spans="1:1025" x14ac:dyDescent="0.25">
      <c r="A107" s="4" t="s">
        <v>21</v>
      </c>
      <c r="B107" s="109">
        <v>300</v>
      </c>
    </row>
    <row r="108" spans="1:1025" x14ac:dyDescent="0.25">
      <c r="A108" s="4" t="s">
        <v>424</v>
      </c>
      <c r="B108" s="109">
        <v>500</v>
      </c>
    </row>
    <row r="109" spans="1:1025" x14ac:dyDescent="0.25">
      <c r="A109" s="4" t="s">
        <v>22</v>
      </c>
      <c r="B109" s="2">
        <v>500</v>
      </c>
    </row>
    <row r="110" spans="1:1025" x14ac:dyDescent="0.25">
      <c r="A110" s="4" t="s">
        <v>425</v>
      </c>
      <c r="B110" s="114">
        <v>7500</v>
      </c>
    </row>
    <row r="111" spans="1:1025" x14ac:dyDescent="0.25">
      <c r="A111" s="4" t="s">
        <v>426</v>
      </c>
      <c r="B111" s="2">
        <v>3000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  <c r="KR111" s="20"/>
      <c r="KS111" s="20"/>
      <c r="KT111" s="20"/>
      <c r="KU111" s="20"/>
      <c r="KV111" s="20"/>
      <c r="KW111" s="20"/>
      <c r="KX111" s="20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20"/>
      <c r="MJ111" s="20"/>
      <c r="MK111" s="20"/>
      <c r="ML111" s="20"/>
      <c r="MM111" s="20"/>
      <c r="MN111" s="20"/>
      <c r="MO111" s="20"/>
      <c r="MP111" s="20"/>
      <c r="MQ111" s="20"/>
      <c r="MR111" s="20"/>
      <c r="MS111" s="20"/>
      <c r="MT111" s="20"/>
      <c r="MU111" s="20"/>
      <c r="MV111" s="20"/>
      <c r="MW111" s="20"/>
      <c r="MX111" s="20"/>
      <c r="MY111" s="20"/>
      <c r="MZ111" s="20"/>
      <c r="NA111" s="20"/>
      <c r="NB111" s="20"/>
      <c r="NC111" s="20"/>
      <c r="ND111" s="20"/>
      <c r="NE111" s="20"/>
      <c r="NF111" s="20"/>
      <c r="NG111" s="20"/>
      <c r="NH111" s="20"/>
      <c r="NI111" s="20"/>
      <c r="NJ111" s="20"/>
      <c r="NK111" s="20"/>
      <c r="NL111" s="20"/>
      <c r="NM111" s="20"/>
      <c r="NN111" s="20"/>
      <c r="NO111" s="20"/>
      <c r="NP111" s="20"/>
      <c r="NQ111" s="20"/>
      <c r="NR111" s="20"/>
      <c r="NS111" s="20"/>
      <c r="NT111" s="20"/>
      <c r="NU111" s="20"/>
      <c r="NV111" s="20"/>
      <c r="NW111" s="20"/>
      <c r="NX111" s="20"/>
      <c r="NY111" s="20"/>
      <c r="NZ111" s="20"/>
      <c r="OA111" s="20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0"/>
      <c r="OM111" s="20"/>
      <c r="ON111" s="20"/>
      <c r="OO111" s="20"/>
      <c r="OP111" s="20"/>
      <c r="OQ111" s="20"/>
      <c r="OR111" s="20"/>
      <c r="OS111" s="20"/>
      <c r="OT111" s="20"/>
      <c r="OU111" s="20"/>
      <c r="OV111" s="20"/>
      <c r="OW111" s="20"/>
      <c r="OX111" s="20"/>
      <c r="OY111" s="20"/>
      <c r="OZ111" s="20"/>
      <c r="PA111" s="20"/>
      <c r="PB111" s="20"/>
      <c r="PC111" s="20"/>
      <c r="PD111" s="20"/>
      <c r="PE111" s="20"/>
      <c r="PF111" s="20"/>
      <c r="PG111" s="20"/>
      <c r="PH111" s="20"/>
      <c r="PI111" s="20"/>
      <c r="PJ111" s="20"/>
      <c r="PK111" s="20"/>
      <c r="PL111" s="20"/>
      <c r="PM111" s="20"/>
      <c r="PN111" s="20"/>
      <c r="PO111" s="20"/>
      <c r="PP111" s="20"/>
      <c r="PQ111" s="20"/>
      <c r="PR111" s="20"/>
      <c r="PS111" s="20"/>
      <c r="PT111" s="20"/>
      <c r="PU111" s="20"/>
      <c r="PV111" s="20"/>
      <c r="PW111" s="20"/>
      <c r="PX111" s="20"/>
      <c r="PY111" s="20"/>
      <c r="PZ111" s="20"/>
      <c r="QA111" s="20"/>
      <c r="QB111" s="20"/>
      <c r="QC111" s="20"/>
      <c r="QD111" s="20"/>
      <c r="QE111" s="20"/>
      <c r="QF111" s="20"/>
      <c r="QG111" s="20"/>
      <c r="QH111" s="20"/>
      <c r="QI111" s="20"/>
      <c r="QJ111" s="20"/>
      <c r="QK111" s="20"/>
      <c r="QL111" s="20"/>
      <c r="QM111" s="20"/>
      <c r="QN111" s="20"/>
      <c r="QO111" s="20"/>
      <c r="QP111" s="20"/>
      <c r="QQ111" s="20"/>
      <c r="QR111" s="20"/>
      <c r="QS111" s="20"/>
      <c r="QT111" s="20"/>
      <c r="QU111" s="20"/>
      <c r="QV111" s="20"/>
      <c r="QW111" s="20"/>
      <c r="QX111" s="20"/>
      <c r="QY111" s="20"/>
      <c r="QZ111" s="20"/>
      <c r="RA111" s="20"/>
      <c r="RB111" s="20"/>
      <c r="RC111" s="20"/>
      <c r="RD111" s="20"/>
      <c r="RE111" s="20"/>
      <c r="RF111" s="20"/>
      <c r="RG111" s="20"/>
      <c r="RH111" s="20"/>
      <c r="RI111" s="20"/>
      <c r="RJ111" s="20"/>
      <c r="RK111" s="20"/>
      <c r="RL111" s="20"/>
      <c r="RM111" s="20"/>
      <c r="RN111" s="20"/>
      <c r="RO111" s="20"/>
      <c r="RP111" s="20"/>
      <c r="RQ111" s="20"/>
      <c r="RR111" s="20"/>
      <c r="RS111" s="20"/>
      <c r="RT111" s="20"/>
      <c r="RU111" s="20"/>
      <c r="RV111" s="20"/>
      <c r="RW111" s="20"/>
      <c r="RX111" s="20"/>
      <c r="RY111" s="20"/>
      <c r="RZ111" s="20"/>
      <c r="SA111" s="20"/>
      <c r="SB111" s="20"/>
      <c r="SC111" s="20"/>
      <c r="SD111" s="20"/>
      <c r="SE111" s="20"/>
      <c r="SF111" s="20"/>
      <c r="SG111" s="20"/>
      <c r="SH111" s="20"/>
      <c r="SI111" s="20"/>
      <c r="SJ111" s="20"/>
      <c r="SK111" s="20"/>
      <c r="SL111" s="20"/>
      <c r="SM111" s="20"/>
      <c r="SN111" s="20"/>
      <c r="SO111" s="20"/>
      <c r="SP111" s="20"/>
      <c r="SQ111" s="20"/>
      <c r="SR111" s="20"/>
      <c r="SS111" s="20"/>
      <c r="ST111" s="20"/>
      <c r="SU111" s="20"/>
      <c r="SV111" s="20"/>
      <c r="SW111" s="20"/>
      <c r="SX111" s="20"/>
      <c r="SY111" s="20"/>
      <c r="SZ111" s="20"/>
      <c r="TA111" s="20"/>
      <c r="TB111" s="20"/>
      <c r="TC111" s="20"/>
      <c r="TD111" s="20"/>
      <c r="TE111" s="20"/>
      <c r="TF111" s="20"/>
      <c r="TG111" s="20"/>
      <c r="TH111" s="20"/>
      <c r="TI111" s="20"/>
      <c r="TJ111" s="20"/>
      <c r="TK111" s="20"/>
      <c r="TL111" s="20"/>
      <c r="TM111" s="20"/>
      <c r="TN111" s="20"/>
      <c r="TO111" s="20"/>
      <c r="TP111" s="20"/>
      <c r="TQ111" s="20"/>
      <c r="TR111" s="20"/>
      <c r="TS111" s="20"/>
      <c r="TT111" s="20"/>
      <c r="TU111" s="20"/>
      <c r="TV111" s="20"/>
      <c r="TW111" s="20"/>
      <c r="TX111" s="20"/>
      <c r="TY111" s="20"/>
      <c r="TZ111" s="20"/>
      <c r="UA111" s="20"/>
      <c r="UB111" s="20"/>
      <c r="UC111" s="20"/>
      <c r="UD111" s="20"/>
      <c r="UE111" s="20"/>
      <c r="UF111" s="20"/>
      <c r="UG111" s="20"/>
      <c r="UH111" s="20"/>
      <c r="UI111" s="20"/>
      <c r="UJ111" s="20"/>
      <c r="UK111" s="20"/>
      <c r="UL111" s="20"/>
      <c r="UM111" s="20"/>
      <c r="UN111" s="20"/>
      <c r="UO111" s="20"/>
      <c r="UP111" s="20"/>
      <c r="UQ111" s="20"/>
      <c r="UR111" s="20"/>
      <c r="US111" s="20"/>
      <c r="UT111" s="20"/>
      <c r="UU111" s="20"/>
      <c r="UV111" s="20"/>
      <c r="UW111" s="20"/>
      <c r="UX111" s="20"/>
      <c r="UY111" s="20"/>
      <c r="UZ111" s="20"/>
      <c r="VA111" s="20"/>
      <c r="VB111" s="20"/>
      <c r="VC111" s="20"/>
      <c r="VD111" s="20"/>
      <c r="VE111" s="20"/>
      <c r="VF111" s="20"/>
      <c r="VG111" s="20"/>
      <c r="VH111" s="20"/>
      <c r="VI111" s="20"/>
      <c r="VJ111" s="20"/>
      <c r="VK111" s="20"/>
      <c r="VL111" s="20"/>
      <c r="VM111" s="20"/>
      <c r="VN111" s="20"/>
      <c r="VO111" s="20"/>
      <c r="VP111" s="20"/>
      <c r="VQ111" s="20"/>
      <c r="VR111" s="20"/>
      <c r="VS111" s="20"/>
      <c r="VT111" s="20"/>
      <c r="VU111" s="20"/>
      <c r="VV111" s="20"/>
      <c r="VW111" s="20"/>
      <c r="VX111" s="20"/>
      <c r="VY111" s="20"/>
      <c r="VZ111" s="20"/>
      <c r="WA111" s="20"/>
      <c r="WB111" s="20"/>
      <c r="WC111" s="20"/>
      <c r="WD111" s="20"/>
      <c r="WE111" s="20"/>
      <c r="WF111" s="20"/>
      <c r="WG111" s="20"/>
      <c r="WH111" s="20"/>
      <c r="WI111" s="20"/>
      <c r="WJ111" s="20"/>
      <c r="WK111" s="20"/>
      <c r="WL111" s="20"/>
      <c r="WM111" s="20"/>
      <c r="WN111" s="20"/>
      <c r="WO111" s="20"/>
      <c r="WP111" s="20"/>
      <c r="WQ111" s="20"/>
      <c r="WR111" s="20"/>
      <c r="WS111" s="20"/>
      <c r="WT111" s="20"/>
      <c r="WU111" s="20"/>
      <c r="WV111" s="20"/>
      <c r="WW111" s="20"/>
      <c r="WX111" s="20"/>
      <c r="WY111" s="20"/>
      <c r="WZ111" s="20"/>
      <c r="XA111" s="20"/>
      <c r="XB111" s="20"/>
      <c r="XC111" s="20"/>
      <c r="XD111" s="20"/>
      <c r="XE111" s="20"/>
      <c r="XF111" s="20"/>
      <c r="XG111" s="20"/>
      <c r="XH111" s="20"/>
      <c r="XI111" s="20"/>
      <c r="XJ111" s="20"/>
      <c r="XK111" s="20"/>
      <c r="XL111" s="20"/>
      <c r="XM111" s="20"/>
      <c r="XN111" s="20"/>
      <c r="XO111" s="20"/>
      <c r="XP111" s="20"/>
      <c r="XQ111" s="20"/>
      <c r="XR111" s="20"/>
      <c r="XS111" s="20"/>
      <c r="XT111" s="20"/>
      <c r="XU111" s="20"/>
      <c r="XV111" s="20"/>
      <c r="XW111" s="20"/>
      <c r="XX111" s="20"/>
      <c r="XY111" s="20"/>
      <c r="XZ111" s="20"/>
      <c r="YA111" s="20"/>
      <c r="YB111" s="20"/>
      <c r="YC111" s="20"/>
      <c r="YD111" s="20"/>
      <c r="YE111" s="20"/>
      <c r="YF111" s="20"/>
      <c r="YG111" s="20"/>
      <c r="YH111" s="20"/>
      <c r="YI111" s="20"/>
      <c r="YJ111" s="20"/>
      <c r="YK111" s="20"/>
      <c r="YL111" s="20"/>
      <c r="YM111" s="20"/>
      <c r="YN111" s="20"/>
      <c r="YO111" s="20"/>
      <c r="YP111" s="20"/>
      <c r="YQ111" s="20"/>
      <c r="YR111" s="20"/>
      <c r="YS111" s="20"/>
      <c r="YT111" s="20"/>
      <c r="YU111" s="20"/>
      <c r="YV111" s="20"/>
      <c r="YW111" s="20"/>
      <c r="YX111" s="20"/>
      <c r="YY111" s="20"/>
      <c r="YZ111" s="20"/>
      <c r="ZA111" s="20"/>
      <c r="ZB111" s="20"/>
      <c r="ZC111" s="20"/>
      <c r="ZD111" s="20"/>
      <c r="ZE111" s="20"/>
      <c r="ZF111" s="20"/>
      <c r="ZG111" s="20"/>
      <c r="ZH111" s="20"/>
      <c r="ZI111" s="20"/>
      <c r="ZJ111" s="20"/>
      <c r="ZK111" s="20"/>
      <c r="ZL111" s="20"/>
      <c r="ZM111" s="20"/>
      <c r="ZN111" s="20"/>
      <c r="ZO111" s="20"/>
      <c r="ZP111" s="20"/>
      <c r="ZQ111" s="20"/>
      <c r="ZR111" s="20"/>
      <c r="ZS111" s="20"/>
      <c r="ZT111" s="20"/>
      <c r="ZU111" s="20"/>
      <c r="ZV111" s="20"/>
      <c r="ZW111" s="20"/>
      <c r="ZX111" s="20"/>
      <c r="ZY111" s="20"/>
      <c r="ZZ111" s="20"/>
      <c r="AAA111" s="20"/>
      <c r="AAB111" s="20"/>
      <c r="AAC111" s="20"/>
      <c r="AAD111" s="20"/>
      <c r="AAE111" s="20"/>
      <c r="AAF111" s="20"/>
      <c r="AAG111" s="20"/>
      <c r="AAH111" s="20"/>
      <c r="AAI111" s="20"/>
      <c r="AAJ111" s="20"/>
      <c r="AAK111" s="20"/>
      <c r="AAL111" s="20"/>
      <c r="AAM111" s="20"/>
      <c r="AAN111" s="20"/>
      <c r="AAO111" s="20"/>
      <c r="AAP111" s="20"/>
      <c r="AAQ111" s="20"/>
      <c r="AAR111" s="20"/>
      <c r="AAS111" s="20"/>
      <c r="AAT111" s="20"/>
      <c r="AAU111" s="20"/>
      <c r="AAV111" s="20"/>
      <c r="AAW111" s="20"/>
      <c r="AAX111" s="20"/>
      <c r="AAY111" s="20"/>
      <c r="AAZ111" s="20"/>
      <c r="ABA111" s="20"/>
      <c r="ABB111" s="20"/>
      <c r="ABC111" s="20"/>
      <c r="ABD111" s="20"/>
      <c r="ABE111" s="20"/>
      <c r="ABF111" s="20"/>
      <c r="ABG111" s="20"/>
      <c r="ABH111" s="20"/>
      <c r="ABI111" s="20"/>
      <c r="ABJ111" s="20"/>
      <c r="ABK111" s="20"/>
      <c r="ABL111" s="20"/>
      <c r="ABM111" s="20"/>
      <c r="ABN111" s="20"/>
      <c r="ABO111" s="20"/>
      <c r="ABP111" s="20"/>
      <c r="ABQ111" s="20"/>
      <c r="ABR111" s="20"/>
      <c r="ABS111" s="20"/>
      <c r="ABT111" s="20"/>
      <c r="ABU111" s="20"/>
      <c r="ABV111" s="20"/>
      <c r="ABW111" s="20"/>
      <c r="ABX111" s="20"/>
      <c r="ABY111" s="20"/>
      <c r="ABZ111" s="20"/>
      <c r="ACA111" s="20"/>
      <c r="ACB111" s="20"/>
      <c r="ACC111" s="20"/>
      <c r="ACD111" s="20"/>
      <c r="ACE111" s="20"/>
      <c r="ACF111" s="20"/>
      <c r="ACG111" s="20"/>
      <c r="ACH111" s="20"/>
      <c r="ACI111" s="20"/>
      <c r="ACJ111" s="20"/>
      <c r="ACK111" s="20"/>
      <c r="ACL111" s="20"/>
      <c r="ACM111" s="20"/>
      <c r="ACN111" s="20"/>
      <c r="ACO111" s="20"/>
      <c r="ACP111" s="20"/>
      <c r="ACQ111" s="20"/>
      <c r="ACR111" s="20"/>
      <c r="ACS111" s="20"/>
      <c r="ACT111" s="20"/>
      <c r="ACU111" s="20"/>
      <c r="ACV111" s="20"/>
      <c r="ACW111" s="20"/>
      <c r="ACX111" s="20"/>
      <c r="ACY111" s="20"/>
      <c r="ACZ111" s="20"/>
      <c r="ADA111" s="20"/>
      <c r="ADB111" s="20"/>
      <c r="ADC111" s="20"/>
      <c r="ADD111" s="20"/>
      <c r="ADE111" s="20"/>
      <c r="ADF111" s="20"/>
      <c r="ADG111" s="20"/>
      <c r="ADH111" s="20"/>
      <c r="ADI111" s="20"/>
      <c r="ADJ111" s="20"/>
      <c r="ADK111" s="20"/>
      <c r="ADL111" s="20"/>
      <c r="ADM111" s="20"/>
      <c r="ADN111" s="20"/>
      <c r="ADO111" s="20"/>
      <c r="ADP111" s="20"/>
      <c r="ADQ111" s="20"/>
      <c r="ADR111" s="20"/>
      <c r="ADS111" s="20"/>
      <c r="ADT111" s="20"/>
      <c r="ADU111" s="20"/>
      <c r="ADV111" s="20"/>
      <c r="ADW111" s="20"/>
      <c r="ADX111" s="20"/>
      <c r="ADY111" s="20"/>
      <c r="ADZ111" s="20"/>
      <c r="AEA111" s="20"/>
      <c r="AEB111" s="20"/>
      <c r="AEC111" s="20"/>
      <c r="AED111" s="20"/>
      <c r="AEE111" s="20"/>
      <c r="AEF111" s="20"/>
      <c r="AEG111" s="20"/>
      <c r="AEH111" s="20"/>
      <c r="AEI111" s="20"/>
      <c r="AEJ111" s="20"/>
      <c r="AEK111" s="20"/>
      <c r="AEL111" s="20"/>
      <c r="AEM111" s="20"/>
      <c r="AEN111" s="20"/>
      <c r="AEO111" s="20"/>
      <c r="AEP111" s="20"/>
      <c r="AEQ111" s="20"/>
      <c r="AER111" s="20"/>
      <c r="AES111" s="20"/>
      <c r="AET111" s="20"/>
      <c r="AEU111" s="20"/>
      <c r="AEV111" s="20"/>
      <c r="AEW111" s="20"/>
      <c r="AEX111" s="20"/>
      <c r="AEY111" s="20"/>
      <c r="AEZ111" s="20"/>
      <c r="AFA111" s="20"/>
      <c r="AFB111" s="20"/>
      <c r="AFC111" s="20"/>
      <c r="AFD111" s="20"/>
      <c r="AFE111" s="20"/>
      <c r="AFF111" s="20"/>
      <c r="AFG111" s="20"/>
      <c r="AFH111" s="20"/>
      <c r="AFI111" s="20"/>
      <c r="AFJ111" s="20"/>
      <c r="AFK111" s="20"/>
      <c r="AFL111" s="20"/>
      <c r="AFM111" s="20"/>
      <c r="AFN111" s="20"/>
      <c r="AFO111" s="20"/>
      <c r="AFP111" s="20"/>
      <c r="AFQ111" s="20"/>
      <c r="AFR111" s="20"/>
      <c r="AFS111" s="20"/>
      <c r="AFT111" s="20"/>
      <c r="AFU111" s="20"/>
      <c r="AFV111" s="20"/>
      <c r="AFW111" s="20"/>
      <c r="AFX111" s="20"/>
      <c r="AFY111" s="20"/>
      <c r="AFZ111" s="20"/>
      <c r="AGA111" s="20"/>
      <c r="AGB111" s="20"/>
      <c r="AGC111" s="20"/>
      <c r="AGD111" s="20"/>
      <c r="AGE111" s="20"/>
      <c r="AGF111" s="20"/>
      <c r="AGG111" s="20"/>
      <c r="AGH111" s="20"/>
      <c r="AGI111" s="20"/>
      <c r="AGJ111" s="20"/>
      <c r="AGK111" s="20"/>
      <c r="AGL111" s="20"/>
      <c r="AGM111" s="20"/>
      <c r="AGN111" s="20"/>
      <c r="AGO111" s="20"/>
      <c r="AGP111" s="20"/>
      <c r="AGQ111" s="20"/>
      <c r="AGR111" s="20"/>
      <c r="AGS111" s="20"/>
      <c r="AGT111" s="20"/>
      <c r="AGU111" s="20"/>
      <c r="AGV111" s="20"/>
      <c r="AGW111" s="20"/>
      <c r="AGX111" s="20"/>
      <c r="AGY111" s="20"/>
      <c r="AGZ111" s="20"/>
      <c r="AHA111" s="20"/>
      <c r="AHB111" s="20"/>
      <c r="AHC111" s="20"/>
      <c r="AHD111" s="20"/>
      <c r="AHE111" s="20"/>
      <c r="AHF111" s="20"/>
      <c r="AHG111" s="20"/>
      <c r="AHH111" s="20"/>
      <c r="AHI111" s="20"/>
      <c r="AHJ111" s="20"/>
      <c r="AHK111" s="20"/>
      <c r="AHL111" s="20"/>
      <c r="AHM111" s="20"/>
      <c r="AHN111" s="20"/>
      <c r="AHO111" s="20"/>
      <c r="AHP111" s="20"/>
      <c r="AHQ111" s="20"/>
      <c r="AHR111" s="20"/>
      <c r="AHS111" s="20"/>
      <c r="AHT111" s="20"/>
      <c r="AHU111" s="20"/>
      <c r="AHV111" s="20"/>
      <c r="AHW111" s="20"/>
      <c r="AHX111" s="20"/>
      <c r="AHY111" s="20"/>
      <c r="AHZ111" s="20"/>
      <c r="AIA111" s="20"/>
      <c r="AIB111" s="20"/>
      <c r="AIC111" s="20"/>
      <c r="AID111" s="20"/>
      <c r="AIE111" s="20"/>
      <c r="AIF111" s="20"/>
      <c r="AIG111" s="20"/>
      <c r="AIH111" s="20"/>
      <c r="AII111" s="20"/>
      <c r="AIJ111" s="20"/>
      <c r="AIK111" s="20"/>
      <c r="AIL111" s="20"/>
      <c r="AIM111" s="20"/>
      <c r="AIN111" s="20"/>
      <c r="AIO111" s="20"/>
      <c r="AIP111" s="20"/>
      <c r="AIQ111" s="20"/>
      <c r="AIR111" s="20"/>
      <c r="AIS111" s="20"/>
      <c r="AIT111" s="20"/>
      <c r="AIU111" s="20"/>
      <c r="AIV111" s="20"/>
      <c r="AIW111" s="20"/>
      <c r="AIX111" s="20"/>
      <c r="AIY111" s="20"/>
      <c r="AIZ111" s="20"/>
      <c r="AJA111" s="20"/>
      <c r="AJB111" s="20"/>
      <c r="AJC111" s="20"/>
      <c r="AJD111" s="20"/>
      <c r="AJE111" s="20"/>
      <c r="AJF111" s="20"/>
      <c r="AJG111" s="20"/>
      <c r="AJH111" s="20"/>
      <c r="AJI111" s="20"/>
      <c r="AJJ111" s="20"/>
      <c r="AJK111" s="20"/>
      <c r="AJL111" s="20"/>
      <c r="AJM111" s="20"/>
      <c r="AJN111" s="20"/>
      <c r="AJO111" s="20"/>
      <c r="AJP111" s="20"/>
      <c r="AJQ111" s="20"/>
      <c r="AJR111" s="20"/>
      <c r="AJS111" s="20"/>
      <c r="AJT111" s="20"/>
      <c r="AJU111" s="20"/>
      <c r="AJV111" s="20"/>
      <c r="AJW111" s="20"/>
      <c r="AJX111" s="20"/>
      <c r="AJY111" s="20"/>
      <c r="AJZ111" s="20"/>
      <c r="AKA111" s="20"/>
      <c r="AKB111" s="20"/>
      <c r="AKC111" s="20"/>
      <c r="AKD111" s="20"/>
      <c r="AKE111" s="20"/>
      <c r="AKF111" s="20"/>
      <c r="AKG111" s="20"/>
      <c r="AKH111" s="20"/>
      <c r="AKI111" s="20"/>
      <c r="AKJ111" s="20"/>
      <c r="AKK111" s="20"/>
      <c r="AKL111" s="20"/>
      <c r="AKM111" s="20"/>
      <c r="AKN111" s="20"/>
      <c r="AKO111" s="20"/>
      <c r="AKP111" s="20"/>
      <c r="AKQ111" s="20"/>
      <c r="AKR111" s="20"/>
      <c r="AKS111" s="20"/>
      <c r="AKT111" s="20"/>
      <c r="AKU111" s="20"/>
      <c r="AKV111" s="20"/>
      <c r="AKW111" s="20"/>
      <c r="AKX111" s="20"/>
      <c r="AKY111" s="20"/>
      <c r="AKZ111" s="20"/>
      <c r="ALA111" s="20"/>
      <c r="ALB111" s="20"/>
      <c r="ALC111" s="20"/>
      <c r="ALD111" s="20"/>
      <c r="ALE111" s="20"/>
      <c r="ALF111" s="20"/>
      <c r="ALG111" s="20"/>
      <c r="ALH111" s="20"/>
      <c r="ALI111" s="20"/>
      <c r="ALJ111" s="20"/>
      <c r="ALK111" s="20"/>
      <c r="ALL111" s="20"/>
      <c r="ALM111" s="20"/>
      <c r="ALN111" s="20"/>
      <c r="ALO111" s="20"/>
      <c r="ALP111" s="20"/>
      <c r="ALQ111" s="20"/>
      <c r="ALR111" s="20"/>
      <c r="ALS111" s="20"/>
      <c r="ALT111" s="20"/>
      <c r="ALU111" s="20"/>
      <c r="ALV111" s="20"/>
      <c r="ALW111" s="20"/>
      <c r="ALX111" s="20"/>
      <c r="ALY111" s="20"/>
      <c r="ALZ111" s="20"/>
      <c r="AMA111" s="20"/>
      <c r="AMB111" s="20"/>
      <c r="AMC111" s="20"/>
      <c r="AMD111" s="20"/>
      <c r="AME111" s="20"/>
      <c r="AMF111" s="20"/>
      <c r="AMG111" s="20"/>
      <c r="AMH111" s="20"/>
      <c r="AMI111" s="20"/>
      <c r="AMJ111" s="20"/>
      <c r="AMK111" s="20"/>
    </row>
    <row r="112" spans="1:1025" x14ac:dyDescent="0.25">
      <c r="A112" s="4" t="s">
        <v>427</v>
      </c>
      <c r="B112" s="114">
        <v>1000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  <c r="IW112" s="20"/>
      <c r="IX112" s="20"/>
      <c r="IY112" s="20"/>
      <c r="IZ112" s="20"/>
      <c r="JA112" s="20"/>
      <c r="JB112" s="20"/>
      <c r="JC112" s="20"/>
      <c r="JD112" s="20"/>
      <c r="JE112" s="20"/>
      <c r="JF112" s="20"/>
      <c r="JG112" s="20"/>
      <c r="JH112" s="20"/>
      <c r="JI112" s="20"/>
      <c r="JJ112" s="20"/>
      <c r="JK112" s="20"/>
      <c r="JL112" s="20"/>
      <c r="JM112" s="20"/>
      <c r="JN112" s="20"/>
      <c r="JO112" s="20"/>
      <c r="JP112" s="20"/>
      <c r="JQ112" s="20"/>
      <c r="JR112" s="20"/>
      <c r="JS112" s="20"/>
      <c r="JT112" s="20"/>
      <c r="JU112" s="20"/>
      <c r="JV112" s="20"/>
      <c r="JW112" s="20"/>
      <c r="JX112" s="20"/>
      <c r="JY112" s="20"/>
      <c r="JZ112" s="20"/>
      <c r="KA112" s="20"/>
      <c r="KB112" s="20"/>
      <c r="KC112" s="20"/>
      <c r="KD112" s="20"/>
      <c r="KE112" s="20"/>
      <c r="KF112" s="20"/>
      <c r="KG112" s="20"/>
      <c r="KH112" s="20"/>
      <c r="KI112" s="20"/>
      <c r="KJ112" s="20"/>
      <c r="KK112" s="20"/>
      <c r="KL112" s="20"/>
      <c r="KM112" s="20"/>
      <c r="KN112" s="20"/>
      <c r="KO112" s="20"/>
      <c r="KP112" s="20"/>
      <c r="KQ112" s="20"/>
      <c r="KR112" s="20"/>
      <c r="KS112" s="20"/>
      <c r="KT112" s="20"/>
      <c r="KU112" s="20"/>
      <c r="KV112" s="20"/>
      <c r="KW112" s="20"/>
      <c r="KX112" s="20"/>
      <c r="KY112" s="20"/>
      <c r="KZ112" s="20"/>
      <c r="LA112" s="20"/>
      <c r="LB112" s="20"/>
      <c r="LC112" s="20"/>
      <c r="LD112" s="20"/>
      <c r="LE112" s="20"/>
      <c r="LF112" s="20"/>
      <c r="LG112" s="20"/>
      <c r="LH112" s="20"/>
      <c r="LI112" s="20"/>
      <c r="LJ112" s="20"/>
      <c r="LK112" s="20"/>
      <c r="LL112" s="20"/>
      <c r="LM112" s="20"/>
      <c r="LN112" s="20"/>
      <c r="LO112" s="20"/>
      <c r="LP112" s="20"/>
      <c r="LQ112" s="20"/>
      <c r="LR112" s="20"/>
      <c r="LS112" s="20"/>
      <c r="LT112" s="20"/>
      <c r="LU112" s="20"/>
      <c r="LV112" s="20"/>
      <c r="LW112" s="20"/>
      <c r="LX112" s="20"/>
      <c r="LY112" s="20"/>
      <c r="LZ112" s="20"/>
      <c r="MA112" s="20"/>
      <c r="MB112" s="20"/>
      <c r="MC112" s="20"/>
      <c r="MD112" s="20"/>
      <c r="ME112" s="20"/>
      <c r="MF112" s="20"/>
      <c r="MG112" s="20"/>
      <c r="MH112" s="20"/>
      <c r="MI112" s="20"/>
      <c r="MJ112" s="20"/>
      <c r="MK112" s="20"/>
      <c r="ML112" s="20"/>
      <c r="MM112" s="20"/>
      <c r="MN112" s="20"/>
      <c r="MO112" s="20"/>
      <c r="MP112" s="20"/>
      <c r="MQ112" s="20"/>
      <c r="MR112" s="20"/>
      <c r="MS112" s="20"/>
      <c r="MT112" s="20"/>
      <c r="MU112" s="20"/>
      <c r="MV112" s="20"/>
      <c r="MW112" s="20"/>
      <c r="MX112" s="20"/>
      <c r="MY112" s="20"/>
      <c r="MZ112" s="20"/>
      <c r="NA112" s="20"/>
      <c r="NB112" s="20"/>
      <c r="NC112" s="20"/>
      <c r="ND112" s="20"/>
      <c r="NE112" s="20"/>
      <c r="NF112" s="20"/>
      <c r="NG112" s="20"/>
      <c r="NH112" s="20"/>
      <c r="NI112" s="20"/>
      <c r="NJ112" s="20"/>
      <c r="NK112" s="20"/>
      <c r="NL112" s="20"/>
      <c r="NM112" s="20"/>
      <c r="NN112" s="20"/>
      <c r="NO112" s="20"/>
      <c r="NP112" s="20"/>
      <c r="NQ112" s="20"/>
      <c r="NR112" s="20"/>
      <c r="NS112" s="20"/>
      <c r="NT112" s="20"/>
      <c r="NU112" s="20"/>
      <c r="NV112" s="20"/>
      <c r="NW112" s="20"/>
      <c r="NX112" s="20"/>
      <c r="NY112" s="20"/>
      <c r="NZ112" s="20"/>
      <c r="OA112" s="20"/>
      <c r="OB112" s="20"/>
      <c r="OC112" s="20"/>
      <c r="OD112" s="20"/>
      <c r="OE112" s="20"/>
      <c r="OF112" s="20"/>
      <c r="OG112" s="20"/>
      <c r="OH112" s="20"/>
      <c r="OI112" s="20"/>
      <c r="OJ112" s="20"/>
      <c r="OK112" s="20"/>
      <c r="OL112" s="20"/>
      <c r="OM112" s="20"/>
      <c r="ON112" s="20"/>
      <c r="OO112" s="20"/>
      <c r="OP112" s="20"/>
      <c r="OQ112" s="20"/>
      <c r="OR112" s="20"/>
      <c r="OS112" s="20"/>
      <c r="OT112" s="20"/>
      <c r="OU112" s="20"/>
      <c r="OV112" s="20"/>
      <c r="OW112" s="20"/>
      <c r="OX112" s="20"/>
      <c r="OY112" s="20"/>
      <c r="OZ112" s="20"/>
      <c r="PA112" s="20"/>
      <c r="PB112" s="20"/>
      <c r="PC112" s="20"/>
      <c r="PD112" s="20"/>
      <c r="PE112" s="20"/>
      <c r="PF112" s="20"/>
      <c r="PG112" s="20"/>
      <c r="PH112" s="20"/>
      <c r="PI112" s="20"/>
      <c r="PJ112" s="20"/>
      <c r="PK112" s="20"/>
      <c r="PL112" s="20"/>
      <c r="PM112" s="20"/>
      <c r="PN112" s="20"/>
      <c r="PO112" s="20"/>
      <c r="PP112" s="20"/>
      <c r="PQ112" s="20"/>
      <c r="PR112" s="20"/>
      <c r="PS112" s="20"/>
      <c r="PT112" s="20"/>
      <c r="PU112" s="20"/>
      <c r="PV112" s="20"/>
      <c r="PW112" s="20"/>
      <c r="PX112" s="20"/>
      <c r="PY112" s="20"/>
      <c r="PZ112" s="20"/>
      <c r="QA112" s="20"/>
      <c r="QB112" s="20"/>
      <c r="QC112" s="20"/>
      <c r="QD112" s="20"/>
      <c r="QE112" s="20"/>
      <c r="QF112" s="20"/>
      <c r="QG112" s="20"/>
      <c r="QH112" s="20"/>
      <c r="QI112" s="20"/>
      <c r="QJ112" s="20"/>
      <c r="QK112" s="20"/>
      <c r="QL112" s="20"/>
      <c r="QM112" s="20"/>
      <c r="QN112" s="20"/>
      <c r="QO112" s="20"/>
      <c r="QP112" s="20"/>
      <c r="QQ112" s="20"/>
      <c r="QR112" s="20"/>
      <c r="QS112" s="20"/>
      <c r="QT112" s="20"/>
      <c r="QU112" s="20"/>
      <c r="QV112" s="20"/>
      <c r="QW112" s="20"/>
      <c r="QX112" s="20"/>
      <c r="QY112" s="20"/>
      <c r="QZ112" s="20"/>
      <c r="RA112" s="20"/>
      <c r="RB112" s="20"/>
      <c r="RC112" s="20"/>
      <c r="RD112" s="20"/>
      <c r="RE112" s="20"/>
      <c r="RF112" s="20"/>
      <c r="RG112" s="20"/>
      <c r="RH112" s="20"/>
      <c r="RI112" s="20"/>
      <c r="RJ112" s="20"/>
      <c r="RK112" s="20"/>
      <c r="RL112" s="20"/>
      <c r="RM112" s="20"/>
      <c r="RN112" s="20"/>
      <c r="RO112" s="20"/>
      <c r="RP112" s="20"/>
      <c r="RQ112" s="20"/>
      <c r="RR112" s="20"/>
      <c r="RS112" s="20"/>
      <c r="RT112" s="20"/>
      <c r="RU112" s="20"/>
      <c r="RV112" s="20"/>
      <c r="RW112" s="20"/>
      <c r="RX112" s="20"/>
      <c r="RY112" s="20"/>
      <c r="RZ112" s="20"/>
      <c r="SA112" s="20"/>
      <c r="SB112" s="20"/>
      <c r="SC112" s="20"/>
      <c r="SD112" s="20"/>
      <c r="SE112" s="20"/>
      <c r="SF112" s="20"/>
      <c r="SG112" s="20"/>
      <c r="SH112" s="20"/>
      <c r="SI112" s="20"/>
      <c r="SJ112" s="20"/>
      <c r="SK112" s="20"/>
      <c r="SL112" s="20"/>
      <c r="SM112" s="20"/>
      <c r="SN112" s="20"/>
      <c r="SO112" s="20"/>
      <c r="SP112" s="20"/>
      <c r="SQ112" s="20"/>
      <c r="SR112" s="20"/>
      <c r="SS112" s="20"/>
      <c r="ST112" s="20"/>
      <c r="SU112" s="20"/>
      <c r="SV112" s="20"/>
      <c r="SW112" s="20"/>
      <c r="SX112" s="20"/>
      <c r="SY112" s="20"/>
      <c r="SZ112" s="20"/>
      <c r="TA112" s="20"/>
      <c r="TB112" s="20"/>
      <c r="TC112" s="20"/>
      <c r="TD112" s="20"/>
      <c r="TE112" s="20"/>
      <c r="TF112" s="20"/>
      <c r="TG112" s="20"/>
      <c r="TH112" s="20"/>
      <c r="TI112" s="20"/>
      <c r="TJ112" s="20"/>
      <c r="TK112" s="20"/>
      <c r="TL112" s="20"/>
      <c r="TM112" s="20"/>
      <c r="TN112" s="20"/>
      <c r="TO112" s="20"/>
      <c r="TP112" s="20"/>
      <c r="TQ112" s="20"/>
      <c r="TR112" s="20"/>
      <c r="TS112" s="20"/>
      <c r="TT112" s="20"/>
      <c r="TU112" s="20"/>
      <c r="TV112" s="20"/>
      <c r="TW112" s="20"/>
      <c r="TX112" s="20"/>
      <c r="TY112" s="20"/>
      <c r="TZ112" s="20"/>
      <c r="UA112" s="20"/>
      <c r="UB112" s="20"/>
      <c r="UC112" s="20"/>
      <c r="UD112" s="20"/>
      <c r="UE112" s="20"/>
      <c r="UF112" s="20"/>
      <c r="UG112" s="20"/>
      <c r="UH112" s="20"/>
      <c r="UI112" s="20"/>
      <c r="UJ112" s="20"/>
      <c r="UK112" s="20"/>
      <c r="UL112" s="20"/>
      <c r="UM112" s="20"/>
      <c r="UN112" s="20"/>
      <c r="UO112" s="20"/>
      <c r="UP112" s="20"/>
      <c r="UQ112" s="20"/>
      <c r="UR112" s="20"/>
      <c r="US112" s="20"/>
      <c r="UT112" s="20"/>
      <c r="UU112" s="20"/>
      <c r="UV112" s="20"/>
      <c r="UW112" s="20"/>
      <c r="UX112" s="20"/>
      <c r="UY112" s="20"/>
      <c r="UZ112" s="20"/>
      <c r="VA112" s="20"/>
      <c r="VB112" s="20"/>
      <c r="VC112" s="20"/>
      <c r="VD112" s="20"/>
      <c r="VE112" s="20"/>
      <c r="VF112" s="20"/>
      <c r="VG112" s="20"/>
      <c r="VH112" s="20"/>
      <c r="VI112" s="20"/>
      <c r="VJ112" s="20"/>
      <c r="VK112" s="20"/>
      <c r="VL112" s="20"/>
      <c r="VM112" s="20"/>
      <c r="VN112" s="20"/>
      <c r="VO112" s="20"/>
      <c r="VP112" s="20"/>
      <c r="VQ112" s="20"/>
      <c r="VR112" s="20"/>
      <c r="VS112" s="20"/>
      <c r="VT112" s="20"/>
      <c r="VU112" s="20"/>
      <c r="VV112" s="20"/>
      <c r="VW112" s="20"/>
      <c r="VX112" s="20"/>
      <c r="VY112" s="20"/>
      <c r="VZ112" s="20"/>
      <c r="WA112" s="20"/>
      <c r="WB112" s="20"/>
      <c r="WC112" s="20"/>
      <c r="WD112" s="20"/>
      <c r="WE112" s="20"/>
      <c r="WF112" s="20"/>
      <c r="WG112" s="20"/>
      <c r="WH112" s="20"/>
      <c r="WI112" s="20"/>
      <c r="WJ112" s="20"/>
      <c r="WK112" s="20"/>
      <c r="WL112" s="20"/>
      <c r="WM112" s="20"/>
      <c r="WN112" s="20"/>
      <c r="WO112" s="20"/>
      <c r="WP112" s="20"/>
      <c r="WQ112" s="20"/>
      <c r="WR112" s="20"/>
      <c r="WS112" s="20"/>
      <c r="WT112" s="20"/>
      <c r="WU112" s="20"/>
      <c r="WV112" s="20"/>
      <c r="WW112" s="20"/>
      <c r="WX112" s="20"/>
      <c r="WY112" s="20"/>
      <c r="WZ112" s="20"/>
      <c r="XA112" s="20"/>
      <c r="XB112" s="20"/>
      <c r="XC112" s="20"/>
      <c r="XD112" s="20"/>
      <c r="XE112" s="20"/>
      <c r="XF112" s="20"/>
      <c r="XG112" s="20"/>
      <c r="XH112" s="20"/>
      <c r="XI112" s="20"/>
      <c r="XJ112" s="20"/>
      <c r="XK112" s="20"/>
      <c r="XL112" s="20"/>
      <c r="XM112" s="20"/>
      <c r="XN112" s="20"/>
      <c r="XO112" s="20"/>
      <c r="XP112" s="20"/>
      <c r="XQ112" s="20"/>
      <c r="XR112" s="20"/>
      <c r="XS112" s="20"/>
      <c r="XT112" s="20"/>
      <c r="XU112" s="20"/>
      <c r="XV112" s="20"/>
      <c r="XW112" s="20"/>
      <c r="XX112" s="20"/>
      <c r="XY112" s="20"/>
      <c r="XZ112" s="20"/>
      <c r="YA112" s="20"/>
      <c r="YB112" s="20"/>
      <c r="YC112" s="20"/>
      <c r="YD112" s="20"/>
      <c r="YE112" s="20"/>
      <c r="YF112" s="20"/>
      <c r="YG112" s="20"/>
      <c r="YH112" s="20"/>
      <c r="YI112" s="20"/>
      <c r="YJ112" s="20"/>
      <c r="YK112" s="20"/>
      <c r="YL112" s="20"/>
      <c r="YM112" s="20"/>
      <c r="YN112" s="20"/>
      <c r="YO112" s="20"/>
      <c r="YP112" s="20"/>
      <c r="YQ112" s="20"/>
      <c r="YR112" s="20"/>
      <c r="YS112" s="20"/>
      <c r="YT112" s="20"/>
      <c r="YU112" s="20"/>
      <c r="YV112" s="20"/>
      <c r="YW112" s="20"/>
      <c r="YX112" s="20"/>
      <c r="YY112" s="20"/>
      <c r="YZ112" s="20"/>
      <c r="ZA112" s="20"/>
      <c r="ZB112" s="20"/>
      <c r="ZC112" s="20"/>
      <c r="ZD112" s="20"/>
      <c r="ZE112" s="20"/>
      <c r="ZF112" s="20"/>
      <c r="ZG112" s="20"/>
      <c r="ZH112" s="20"/>
      <c r="ZI112" s="20"/>
      <c r="ZJ112" s="20"/>
      <c r="ZK112" s="20"/>
      <c r="ZL112" s="20"/>
      <c r="ZM112" s="20"/>
      <c r="ZN112" s="20"/>
      <c r="ZO112" s="20"/>
      <c r="ZP112" s="20"/>
      <c r="ZQ112" s="20"/>
      <c r="ZR112" s="20"/>
      <c r="ZS112" s="20"/>
      <c r="ZT112" s="20"/>
      <c r="ZU112" s="20"/>
      <c r="ZV112" s="20"/>
      <c r="ZW112" s="20"/>
      <c r="ZX112" s="20"/>
      <c r="ZY112" s="20"/>
      <c r="ZZ112" s="20"/>
      <c r="AAA112" s="20"/>
      <c r="AAB112" s="20"/>
      <c r="AAC112" s="20"/>
      <c r="AAD112" s="20"/>
      <c r="AAE112" s="20"/>
      <c r="AAF112" s="20"/>
      <c r="AAG112" s="20"/>
      <c r="AAH112" s="20"/>
      <c r="AAI112" s="20"/>
      <c r="AAJ112" s="20"/>
      <c r="AAK112" s="20"/>
      <c r="AAL112" s="20"/>
      <c r="AAM112" s="20"/>
      <c r="AAN112" s="20"/>
      <c r="AAO112" s="20"/>
      <c r="AAP112" s="20"/>
      <c r="AAQ112" s="20"/>
      <c r="AAR112" s="20"/>
      <c r="AAS112" s="20"/>
      <c r="AAT112" s="20"/>
      <c r="AAU112" s="20"/>
      <c r="AAV112" s="20"/>
      <c r="AAW112" s="20"/>
      <c r="AAX112" s="20"/>
      <c r="AAY112" s="20"/>
      <c r="AAZ112" s="20"/>
      <c r="ABA112" s="20"/>
      <c r="ABB112" s="20"/>
      <c r="ABC112" s="20"/>
      <c r="ABD112" s="20"/>
      <c r="ABE112" s="20"/>
      <c r="ABF112" s="20"/>
      <c r="ABG112" s="20"/>
      <c r="ABH112" s="20"/>
      <c r="ABI112" s="20"/>
      <c r="ABJ112" s="20"/>
      <c r="ABK112" s="20"/>
      <c r="ABL112" s="20"/>
      <c r="ABM112" s="20"/>
      <c r="ABN112" s="20"/>
      <c r="ABO112" s="20"/>
      <c r="ABP112" s="20"/>
      <c r="ABQ112" s="20"/>
      <c r="ABR112" s="20"/>
      <c r="ABS112" s="20"/>
      <c r="ABT112" s="20"/>
      <c r="ABU112" s="20"/>
      <c r="ABV112" s="20"/>
      <c r="ABW112" s="20"/>
      <c r="ABX112" s="20"/>
      <c r="ABY112" s="20"/>
      <c r="ABZ112" s="20"/>
      <c r="ACA112" s="20"/>
      <c r="ACB112" s="20"/>
      <c r="ACC112" s="20"/>
      <c r="ACD112" s="20"/>
      <c r="ACE112" s="20"/>
      <c r="ACF112" s="20"/>
      <c r="ACG112" s="20"/>
      <c r="ACH112" s="20"/>
      <c r="ACI112" s="20"/>
      <c r="ACJ112" s="20"/>
      <c r="ACK112" s="20"/>
      <c r="ACL112" s="20"/>
      <c r="ACM112" s="20"/>
      <c r="ACN112" s="20"/>
      <c r="ACO112" s="20"/>
      <c r="ACP112" s="20"/>
      <c r="ACQ112" s="20"/>
      <c r="ACR112" s="20"/>
      <c r="ACS112" s="20"/>
      <c r="ACT112" s="20"/>
      <c r="ACU112" s="20"/>
      <c r="ACV112" s="20"/>
      <c r="ACW112" s="20"/>
      <c r="ACX112" s="20"/>
      <c r="ACY112" s="20"/>
      <c r="ACZ112" s="20"/>
      <c r="ADA112" s="20"/>
      <c r="ADB112" s="20"/>
      <c r="ADC112" s="20"/>
      <c r="ADD112" s="20"/>
      <c r="ADE112" s="20"/>
      <c r="ADF112" s="20"/>
      <c r="ADG112" s="20"/>
      <c r="ADH112" s="20"/>
      <c r="ADI112" s="20"/>
      <c r="ADJ112" s="20"/>
      <c r="ADK112" s="20"/>
      <c r="ADL112" s="20"/>
      <c r="ADM112" s="20"/>
      <c r="ADN112" s="20"/>
      <c r="ADO112" s="20"/>
      <c r="ADP112" s="20"/>
      <c r="ADQ112" s="20"/>
      <c r="ADR112" s="20"/>
      <c r="ADS112" s="20"/>
      <c r="ADT112" s="20"/>
      <c r="ADU112" s="20"/>
      <c r="ADV112" s="20"/>
      <c r="ADW112" s="20"/>
      <c r="ADX112" s="20"/>
      <c r="ADY112" s="20"/>
      <c r="ADZ112" s="20"/>
      <c r="AEA112" s="20"/>
      <c r="AEB112" s="20"/>
      <c r="AEC112" s="20"/>
      <c r="AED112" s="20"/>
      <c r="AEE112" s="20"/>
      <c r="AEF112" s="20"/>
      <c r="AEG112" s="20"/>
      <c r="AEH112" s="20"/>
      <c r="AEI112" s="20"/>
      <c r="AEJ112" s="20"/>
      <c r="AEK112" s="20"/>
      <c r="AEL112" s="20"/>
      <c r="AEM112" s="20"/>
      <c r="AEN112" s="20"/>
      <c r="AEO112" s="20"/>
      <c r="AEP112" s="20"/>
      <c r="AEQ112" s="20"/>
      <c r="AER112" s="20"/>
      <c r="AES112" s="20"/>
      <c r="AET112" s="20"/>
      <c r="AEU112" s="20"/>
      <c r="AEV112" s="20"/>
      <c r="AEW112" s="20"/>
      <c r="AEX112" s="20"/>
      <c r="AEY112" s="20"/>
      <c r="AEZ112" s="20"/>
      <c r="AFA112" s="20"/>
      <c r="AFB112" s="20"/>
      <c r="AFC112" s="20"/>
      <c r="AFD112" s="20"/>
      <c r="AFE112" s="20"/>
      <c r="AFF112" s="20"/>
      <c r="AFG112" s="20"/>
      <c r="AFH112" s="20"/>
      <c r="AFI112" s="20"/>
      <c r="AFJ112" s="20"/>
      <c r="AFK112" s="20"/>
      <c r="AFL112" s="20"/>
      <c r="AFM112" s="20"/>
      <c r="AFN112" s="20"/>
      <c r="AFO112" s="20"/>
      <c r="AFP112" s="20"/>
      <c r="AFQ112" s="20"/>
      <c r="AFR112" s="20"/>
      <c r="AFS112" s="20"/>
      <c r="AFT112" s="20"/>
      <c r="AFU112" s="20"/>
      <c r="AFV112" s="20"/>
      <c r="AFW112" s="20"/>
      <c r="AFX112" s="20"/>
      <c r="AFY112" s="20"/>
      <c r="AFZ112" s="20"/>
      <c r="AGA112" s="20"/>
      <c r="AGB112" s="20"/>
      <c r="AGC112" s="20"/>
      <c r="AGD112" s="20"/>
      <c r="AGE112" s="20"/>
      <c r="AGF112" s="20"/>
      <c r="AGG112" s="20"/>
      <c r="AGH112" s="20"/>
      <c r="AGI112" s="20"/>
      <c r="AGJ112" s="20"/>
      <c r="AGK112" s="20"/>
      <c r="AGL112" s="20"/>
      <c r="AGM112" s="20"/>
      <c r="AGN112" s="20"/>
      <c r="AGO112" s="20"/>
      <c r="AGP112" s="20"/>
      <c r="AGQ112" s="20"/>
      <c r="AGR112" s="20"/>
      <c r="AGS112" s="20"/>
      <c r="AGT112" s="20"/>
      <c r="AGU112" s="20"/>
      <c r="AGV112" s="20"/>
      <c r="AGW112" s="20"/>
      <c r="AGX112" s="20"/>
      <c r="AGY112" s="20"/>
      <c r="AGZ112" s="20"/>
      <c r="AHA112" s="20"/>
      <c r="AHB112" s="20"/>
      <c r="AHC112" s="20"/>
      <c r="AHD112" s="20"/>
      <c r="AHE112" s="20"/>
      <c r="AHF112" s="20"/>
      <c r="AHG112" s="20"/>
      <c r="AHH112" s="20"/>
      <c r="AHI112" s="20"/>
      <c r="AHJ112" s="20"/>
      <c r="AHK112" s="20"/>
      <c r="AHL112" s="20"/>
      <c r="AHM112" s="20"/>
      <c r="AHN112" s="20"/>
      <c r="AHO112" s="20"/>
      <c r="AHP112" s="20"/>
      <c r="AHQ112" s="20"/>
      <c r="AHR112" s="20"/>
      <c r="AHS112" s="20"/>
      <c r="AHT112" s="20"/>
      <c r="AHU112" s="20"/>
      <c r="AHV112" s="20"/>
      <c r="AHW112" s="20"/>
      <c r="AHX112" s="20"/>
      <c r="AHY112" s="20"/>
      <c r="AHZ112" s="20"/>
      <c r="AIA112" s="20"/>
      <c r="AIB112" s="20"/>
      <c r="AIC112" s="20"/>
      <c r="AID112" s="20"/>
      <c r="AIE112" s="20"/>
      <c r="AIF112" s="20"/>
      <c r="AIG112" s="20"/>
      <c r="AIH112" s="20"/>
      <c r="AII112" s="20"/>
      <c r="AIJ112" s="20"/>
      <c r="AIK112" s="20"/>
      <c r="AIL112" s="20"/>
      <c r="AIM112" s="20"/>
      <c r="AIN112" s="20"/>
      <c r="AIO112" s="20"/>
      <c r="AIP112" s="20"/>
      <c r="AIQ112" s="20"/>
      <c r="AIR112" s="20"/>
      <c r="AIS112" s="20"/>
      <c r="AIT112" s="20"/>
      <c r="AIU112" s="20"/>
      <c r="AIV112" s="20"/>
      <c r="AIW112" s="20"/>
      <c r="AIX112" s="20"/>
      <c r="AIY112" s="20"/>
      <c r="AIZ112" s="20"/>
      <c r="AJA112" s="20"/>
      <c r="AJB112" s="20"/>
      <c r="AJC112" s="20"/>
      <c r="AJD112" s="20"/>
      <c r="AJE112" s="20"/>
      <c r="AJF112" s="20"/>
      <c r="AJG112" s="20"/>
      <c r="AJH112" s="20"/>
      <c r="AJI112" s="20"/>
      <c r="AJJ112" s="20"/>
      <c r="AJK112" s="20"/>
      <c r="AJL112" s="20"/>
      <c r="AJM112" s="20"/>
      <c r="AJN112" s="20"/>
      <c r="AJO112" s="20"/>
      <c r="AJP112" s="20"/>
      <c r="AJQ112" s="20"/>
      <c r="AJR112" s="20"/>
      <c r="AJS112" s="20"/>
      <c r="AJT112" s="20"/>
      <c r="AJU112" s="20"/>
      <c r="AJV112" s="20"/>
      <c r="AJW112" s="20"/>
      <c r="AJX112" s="20"/>
      <c r="AJY112" s="20"/>
      <c r="AJZ112" s="20"/>
      <c r="AKA112" s="20"/>
      <c r="AKB112" s="20"/>
      <c r="AKC112" s="20"/>
      <c r="AKD112" s="20"/>
      <c r="AKE112" s="20"/>
      <c r="AKF112" s="20"/>
      <c r="AKG112" s="20"/>
      <c r="AKH112" s="20"/>
      <c r="AKI112" s="20"/>
      <c r="AKJ112" s="20"/>
      <c r="AKK112" s="20"/>
      <c r="AKL112" s="20"/>
      <c r="AKM112" s="20"/>
      <c r="AKN112" s="20"/>
      <c r="AKO112" s="20"/>
      <c r="AKP112" s="20"/>
      <c r="AKQ112" s="20"/>
      <c r="AKR112" s="20"/>
      <c r="AKS112" s="20"/>
      <c r="AKT112" s="20"/>
      <c r="AKU112" s="20"/>
      <c r="AKV112" s="20"/>
      <c r="AKW112" s="20"/>
      <c r="AKX112" s="20"/>
      <c r="AKY112" s="20"/>
      <c r="AKZ112" s="20"/>
      <c r="ALA112" s="20"/>
      <c r="ALB112" s="20"/>
      <c r="ALC112" s="20"/>
      <c r="ALD112" s="20"/>
      <c r="ALE112" s="20"/>
      <c r="ALF112" s="20"/>
      <c r="ALG112" s="20"/>
      <c r="ALH112" s="20"/>
      <c r="ALI112" s="20"/>
      <c r="ALJ112" s="20"/>
      <c r="ALK112" s="20"/>
      <c r="ALL112" s="20"/>
      <c r="ALM112" s="20"/>
      <c r="ALN112" s="20"/>
      <c r="ALO112" s="20"/>
      <c r="ALP112" s="20"/>
      <c r="ALQ112" s="20"/>
      <c r="ALR112" s="20"/>
      <c r="ALS112" s="20"/>
      <c r="ALT112" s="20"/>
      <c r="ALU112" s="20"/>
      <c r="ALV112" s="20"/>
      <c r="ALW112" s="20"/>
      <c r="ALX112" s="20"/>
      <c r="ALY112" s="20"/>
      <c r="ALZ112" s="20"/>
      <c r="AMA112" s="20"/>
      <c r="AMB112" s="20"/>
      <c r="AMC112" s="20"/>
      <c r="AMD112" s="20"/>
      <c r="AME112" s="20"/>
      <c r="AMF112" s="20"/>
      <c r="AMG112" s="20"/>
      <c r="AMH112" s="20"/>
      <c r="AMI112" s="20"/>
      <c r="AMJ112" s="20"/>
      <c r="AMK112" s="20"/>
    </row>
    <row r="113" spans="1:1025" x14ac:dyDescent="0.25">
      <c r="A113" s="4" t="s">
        <v>428</v>
      </c>
      <c r="B113" s="2">
        <v>1600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  <c r="IW113" s="20"/>
      <c r="IX113" s="20"/>
      <c r="IY113" s="20"/>
      <c r="IZ113" s="20"/>
      <c r="JA113" s="20"/>
      <c r="JB113" s="20"/>
      <c r="JC113" s="20"/>
      <c r="JD113" s="20"/>
      <c r="JE113" s="20"/>
      <c r="JF113" s="20"/>
      <c r="JG113" s="20"/>
      <c r="JH113" s="20"/>
      <c r="JI113" s="20"/>
      <c r="JJ113" s="20"/>
      <c r="JK113" s="20"/>
      <c r="JL113" s="20"/>
      <c r="JM113" s="20"/>
      <c r="JN113" s="20"/>
      <c r="JO113" s="20"/>
      <c r="JP113" s="20"/>
      <c r="JQ113" s="20"/>
      <c r="JR113" s="20"/>
      <c r="JS113" s="20"/>
      <c r="JT113" s="20"/>
      <c r="JU113" s="20"/>
      <c r="JV113" s="20"/>
      <c r="JW113" s="20"/>
      <c r="JX113" s="20"/>
      <c r="JY113" s="20"/>
      <c r="JZ113" s="20"/>
      <c r="KA113" s="20"/>
      <c r="KB113" s="20"/>
      <c r="KC113" s="20"/>
      <c r="KD113" s="20"/>
      <c r="KE113" s="20"/>
      <c r="KF113" s="20"/>
      <c r="KG113" s="20"/>
      <c r="KH113" s="20"/>
      <c r="KI113" s="20"/>
      <c r="KJ113" s="20"/>
      <c r="KK113" s="20"/>
      <c r="KL113" s="20"/>
      <c r="KM113" s="20"/>
      <c r="KN113" s="20"/>
      <c r="KO113" s="20"/>
      <c r="KP113" s="20"/>
      <c r="KQ113" s="20"/>
      <c r="KR113" s="20"/>
      <c r="KS113" s="20"/>
      <c r="KT113" s="20"/>
      <c r="KU113" s="20"/>
      <c r="KV113" s="20"/>
      <c r="KW113" s="20"/>
      <c r="KX113" s="20"/>
      <c r="KY113" s="20"/>
      <c r="KZ113" s="20"/>
      <c r="LA113" s="20"/>
      <c r="LB113" s="20"/>
      <c r="LC113" s="20"/>
      <c r="LD113" s="20"/>
      <c r="LE113" s="20"/>
      <c r="LF113" s="20"/>
      <c r="LG113" s="20"/>
      <c r="LH113" s="20"/>
      <c r="LI113" s="20"/>
      <c r="LJ113" s="20"/>
      <c r="LK113" s="20"/>
      <c r="LL113" s="20"/>
      <c r="LM113" s="20"/>
      <c r="LN113" s="20"/>
      <c r="LO113" s="20"/>
      <c r="LP113" s="20"/>
      <c r="LQ113" s="20"/>
      <c r="LR113" s="20"/>
      <c r="LS113" s="20"/>
      <c r="LT113" s="20"/>
      <c r="LU113" s="20"/>
      <c r="LV113" s="20"/>
      <c r="LW113" s="20"/>
      <c r="LX113" s="20"/>
      <c r="LY113" s="20"/>
      <c r="LZ113" s="20"/>
      <c r="MA113" s="20"/>
      <c r="MB113" s="20"/>
      <c r="MC113" s="20"/>
      <c r="MD113" s="20"/>
      <c r="ME113" s="20"/>
      <c r="MF113" s="20"/>
      <c r="MG113" s="20"/>
      <c r="MH113" s="20"/>
      <c r="MI113" s="20"/>
      <c r="MJ113" s="20"/>
      <c r="MK113" s="20"/>
      <c r="ML113" s="20"/>
      <c r="MM113" s="20"/>
      <c r="MN113" s="20"/>
      <c r="MO113" s="20"/>
      <c r="MP113" s="20"/>
      <c r="MQ113" s="20"/>
      <c r="MR113" s="20"/>
      <c r="MS113" s="20"/>
      <c r="MT113" s="20"/>
      <c r="MU113" s="20"/>
      <c r="MV113" s="20"/>
      <c r="MW113" s="20"/>
      <c r="MX113" s="20"/>
      <c r="MY113" s="20"/>
      <c r="MZ113" s="20"/>
      <c r="NA113" s="20"/>
      <c r="NB113" s="20"/>
      <c r="NC113" s="20"/>
      <c r="ND113" s="20"/>
      <c r="NE113" s="20"/>
      <c r="NF113" s="20"/>
      <c r="NG113" s="20"/>
      <c r="NH113" s="20"/>
      <c r="NI113" s="20"/>
      <c r="NJ113" s="20"/>
      <c r="NK113" s="20"/>
      <c r="NL113" s="20"/>
      <c r="NM113" s="20"/>
      <c r="NN113" s="20"/>
      <c r="NO113" s="20"/>
      <c r="NP113" s="20"/>
      <c r="NQ113" s="20"/>
      <c r="NR113" s="20"/>
      <c r="NS113" s="20"/>
      <c r="NT113" s="20"/>
      <c r="NU113" s="20"/>
      <c r="NV113" s="20"/>
      <c r="NW113" s="20"/>
      <c r="NX113" s="20"/>
      <c r="NY113" s="20"/>
      <c r="NZ113" s="20"/>
      <c r="OA113" s="20"/>
      <c r="OB113" s="20"/>
      <c r="OC113" s="20"/>
      <c r="OD113" s="20"/>
      <c r="OE113" s="20"/>
      <c r="OF113" s="20"/>
      <c r="OG113" s="20"/>
      <c r="OH113" s="20"/>
      <c r="OI113" s="20"/>
      <c r="OJ113" s="20"/>
      <c r="OK113" s="20"/>
      <c r="OL113" s="20"/>
      <c r="OM113" s="20"/>
      <c r="ON113" s="20"/>
      <c r="OO113" s="20"/>
      <c r="OP113" s="20"/>
      <c r="OQ113" s="20"/>
      <c r="OR113" s="20"/>
      <c r="OS113" s="20"/>
      <c r="OT113" s="20"/>
      <c r="OU113" s="20"/>
      <c r="OV113" s="20"/>
      <c r="OW113" s="20"/>
      <c r="OX113" s="20"/>
      <c r="OY113" s="20"/>
      <c r="OZ113" s="20"/>
      <c r="PA113" s="20"/>
      <c r="PB113" s="20"/>
      <c r="PC113" s="20"/>
      <c r="PD113" s="20"/>
      <c r="PE113" s="20"/>
      <c r="PF113" s="20"/>
      <c r="PG113" s="20"/>
      <c r="PH113" s="20"/>
      <c r="PI113" s="20"/>
      <c r="PJ113" s="20"/>
      <c r="PK113" s="20"/>
      <c r="PL113" s="20"/>
      <c r="PM113" s="20"/>
      <c r="PN113" s="20"/>
      <c r="PO113" s="20"/>
      <c r="PP113" s="20"/>
      <c r="PQ113" s="20"/>
      <c r="PR113" s="20"/>
      <c r="PS113" s="20"/>
      <c r="PT113" s="20"/>
      <c r="PU113" s="20"/>
      <c r="PV113" s="20"/>
      <c r="PW113" s="20"/>
      <c r="PX113" s="20"/>
      <c r="PY113" s="20"/>
      <c r="PZ113" s="20"/>
      <c r="QA113" s="20"/>
      <c r="QB113" s="20"/>
      <c r="QC113" s="20"/>
      <c r="QD113" s="20"/>
      <c r="QE113" s="20"/>
      <c r="QF113" s="20"/>
      <c r="QG113" s="20"/>
      <c r="QH113" s="20"/>
      <c r="QI113" s="20"/>
      <c r="QJ113" s="20"/>
      <c r="QK113" s="20"/>
      <c r="QL113" s="20"/>
      <c r="QM113" s="20"/>
      <c r="QN113" s="20"/>
      <c r="QO113" s="20"/>
      <c r="QP113" s="20"/>
      <c r="QQ113" s="20"/>
      <c r="QR113" s="20"/>
      <c r="QS113" s="20"/>
      <c r="QT113" s="20"/>
      <c r="QU113" s="20"/>
      <c r="QV113" s="20"/>
      <c r="QW113" s="20"/>
      <c r="QX113" s="20"/>
      <c r="QY113" s="20"/>
      <c r="QZ113" s="20"/>
      <c r="RA113" s="20"/>
      <c r="RB113" s="20"/>
      <c r="RC113" s="20"/>
      <c r="RD113" s="20"/>
      <c r="RE113" s="20"/>
      <c r="RF113" s="20"/>
      <c r="RG113" s="20"/>
      <c r="RH113" s="20"/>
      <c r="RI113" s="20"/>
      <c r="RJ113" s="20"/>
      <c r="RK113" s="20"/>
      <c r="RL113" s="20"/>
      <c r="RM113" s="20"/>
      <c r="RN113" s="20"/>
      <c r="RO113" s="20"/>
      <c r="RP113" s="20"/>
      <c r="RQ113" s="20"/>
      <c r="RR113" s="20"/>
      <c r="RS113" s="20"/>
      <c r="RT113" s="20"/>
      <c r="RU113" s="20"/>
      <c r="RV113" s="20"/>
      <c r="RW113" s="20"/>
      <c r="RX113" s="20"/>
      <c r="RY113" s="20"/>
      <c r="RZ113" s="20"/>
      <c r="SA113" s="20"/>
      <c r="SB113" s="20"/>
      <c r="SC113" s="20"/>
      <c r="SD113" s="20"/>
      <c r="SE113" s="20"/>
      <c r="SF113" s="20"/>
      <c r="SG113" s="20"/>
      <c r="SH113" s="20"/>
      <c r="SI113" s="20"/>
      <c r="SJ113" s="20"/>
      <c r="SK113" s="20"/>
      <c r="SL113" s="20"/>
      <c r="SM113" s="20"/>
      <c r="SN113" s="20"/>
      <c r="SO113" s="20"/>
      <c r="SP113" s="20"/>
      <c r="SQ113" s="20"/>
      <c r="SR113" s="20"/>
      <c r="SS113" s="20"/>
      <c r="ST113" s="20"/>
      <c r="SU113" s="20"/>
      <c r="SV113" s="20"/>
      <c r="SW113" s="20"/>
      <c r="SX113" s="20"/>
      <c r="SY113" s="20"/>
      <c r="SZ113" s="20"/>
      <c r="TA113" s="20"/>
      <c r="TB113" s="20"/>
      <c r="TC113" s="20"/>
      <c r="TD113" s="20"/>
      <c r="TE113" s="20"/>
      <c r="TF113" s="20"/>
      <c r="TG113" s="20"/>
      <c r="TH113" s="20"/>
      <c r="TI113" s="20"/>
      <c r="TJ113" s="20"/>
      <c r="TK113" s="20"/>
      <c r="TL113" s="20"/>
      <c r="TM113" s="20"/>
      <c r="TN113" s="20"/>
      <c r="TO113" s="20"/>
      <c r="TP113" s="20"/>
      <c r="TQ113" s="20"/>
      <c r="TR113" s="20"/>
      <c r="TS113" s="20"/>
      <c r="TT113" s="20"/>
      <c r="TU113" s="20"/>
      <c r="TV113" s="20"/>
      <c r="TW113" s="20"/>
      <c r="TX113" s="20"/>
      <c r="TY113" s="20"/>
      <c r="TZ113" s="20"/>
      <c r="UA113" s="20"/>
      <c r="UB113" s="20"/>
      <c r="UC113" s="20"/>
      <c r="UD113" s="20"/>
      <c r="UE113" s="20"/>
      <c r="UF113" s="20"/>
      <c r="UG113" s="20"/>
      <c r="UH113" s="20"/>
      <c r="UI113" s="20"/>
      <c r="UJ113" s="20"/>
      <c r="UK113" s="20"/>
      <c r="UL113" s="20"/>
      <c r="UM113" s="20"/>
      <c r="UN113" s="20"/>
      <c r="UO113" s="20"/>
      <c r="UP113" s="20"/>
      <c r="UQ113" s="20"/>
      <c r="UR113" s="20"/>
      <c r="US113" s="20"/>
      <c r="UT113" s="20"/>
      <c r="UU113" s="20"/>
      <c r="UV113" s="20"/>
      <c r="UW113" s="20"/>
      <c r="UX113" s="20"/>
      <c r="UY113" s="20"/>
      <c r="UZ113" s="20"/>
      <c r="VA113" s="20"/>
      <c r="VB113" s="20"/>
      <c r="VC113" s="20"/>
      <c r="VD113" s="20"/>
      <c r="VE113" s="20"/>
      <c r="VF113" s="20"/>
      <c r="VG113" s="20"/>
      <c r="VH113" s="20"/>
      <c r="VI113" s="20"/>
      <c r="VJ113" s="20"/>
      <c r="VK113" s="20"/>
      <c r="VL113" s="20"/>
      <c r="VM113" s="20"/>
      <c r="VN113" s="20"/>
      <c r="VO113" s="20"/>
      <c r="VP113" s="20"/>
      <c r="VQ113" s="20"/>
      <c r="VR113" s="20"/>
      <c r="VS113" s="20"/>
      <c r="VT113" s="20"/>
      <c r="VU113" s="20"/>
      <c r="VV113" s="20"/>
      <c r="VW113" s="20"/>
      <c r="VX113" s="20"/>
      <c r="VY113" s="20"/>
      <c r="VZ113" s="20"/>
      <c r="WA113" s="20"/>
      <c r="WB113" s="20"/>
      <c r="WC113" s="20"/>
      <c r="WD113" s="20"/>
      <c r="WE113" s="20"/>
      <c r="WF113" s="20"/>
      <c r="WG113" s="20"/>
      <c r="WH113" s="20"/>
      <c r="WI113" s="20"/>
      <c r="WJ113" s="20"/>
      <c r="WK113" s="20"/>
      <c r="WL113" s="20"/>
      <c r="WM113" s="20"/>
      <c r="WN113" s="20"/>
      <c r="WO113" s="20"/>
      <c r="WP113" s="20"/>
      <c r="WQ113" s="20"/>
      <c r="WR113" s="20"/>
      <c r="WS113" s="20"/>
      <c r="WT113" s="20"/>
      <c r="WU113" s="20"/>
      <c r="WV113" s="20"/>
      <c r="WW113" s="20"/>
      <c r="WX113" s="20"/>
      <c r="WY113" s="20"/>
      <c r="WZ113" s="20"/>
      <c r="XA113" s="20"/>
      <c r="XB113" s="20"/>
      <c r="XC113" s="20"/>
      <c r="XD113" s="20"/>
      <c r="XE113" s="20"/>
      <c r="XF113" s="20"/>
      <c r="XG113" s="20"/>
      <c r="XH113" s="20"/>
      <c r="XI113" s="20"/>
      <c r="XJ113" s="20"/>
      <c r="XK113" s="20"/>
      <c r="XL113" s="20"/>
      <c r="XM113" s="20"/>
      <c r="XN113" s="20"/>
      <c r="XO113" s="20"/>
      <c r="XP113" s="20"/>
      <c r="XQ113" s="20"/>
      <c r="XR113" s="20"/>
      <c r="XS113" s="20"/>
      <c r="XT113" s="20"/>
      <c r="XU113" s="20"/>
      <c r="XV113" s="20"/>
      <c r="XW113" s="20"/>
      <c r="XX113" s="20"/>
      <c r="XY113" s="20"/>
      <c r="XZ113" s="20"/>
      <c r="YA113" s="20"/>
      <c r="YB113" s="20"/>
      <c r="YC113" s="20"/>
      <c r="YD113" s="20"/>
      <c r="YE113" s="20"/>
      <c r="YF113" s="20"/>
      <c r="YG113" s="20"/>
      <c r="YH113" s="20"/>
      <c r="YI113" s="20"/>
      <c r="YJ113" s="20"/>
      <c r="YK113" s="20"/>
      <c r="YL113" s="20"/>
      <c r="YM113" s="20"/>
      <c r="YN113" s="20"/>
      <c r="YO113" s="20"/>
      <c r="YP113" s="20"/>
      <c r="YQ113" s="20"/>
      <c r="YR113" s="20"/>
      <c r="YS113" s="20"/>
      <c r="YT113" s="20"/>
      <c r="YU113" s="20"/>
      <c r="YV113" s="20"/>
      <c r="YW113" s="20"/>
      <c r="YX113" s="20"/>
      <c r="YY113" s="20"/>
      <c r="YZ113" s="20"/>
      <c r="ZA113" s="20"/>
      <c r="ZB113" s="20"/>
      <c r="ZC113" s="20"/>
      <c r="ZD113" s="20"/>
      <c r="ZE113" s="20"/>
      <c r="ZF113" s="20"/>
      <c r="ZG113" s="20"/>
      <c r="ZH113" s="20"/>
      <c r="ZI113" s="20"/>
      <c r="ZJ113" s="20"/>
      <c r="ZK113" s="20"/>
      <c r="ZL113" s="20"/>
      <c r="ZM113" s="20"/>
      <c r="ZN113" s="20"/>
      <c r="ZO113" s="20"/>
      <c r="ZP113" s="20"/>
      <c r="ZQ113" s="20"/>
      <c r="ZR113" s="20"/>
      <c r="ZS113" s="20"/>
      <c r="ZT113" s="20"/>
      <c r="ZU113" s="20"/>
      <c r="ZV113" s="20"/>
      <c r="ZW113" s="20"/>
      <c r="ZX113" s="20"/>
      <c r="ZY113" s="20"/>
      <c r="ZZ113" s="20"/>
      <c r="AAA113" s="20"/>
      <c r="AAB113" s="20"/>
      <c r="AAC113" s="20"/>
      <c r="AAD113" s="20"/>
      <c r="AAE113" s="20"/>
      <c r="AAF113" s="20"/>
      <c r="AAG113" s="20"/>
      <c r="AAH113" s="20"/>
      <c r="AAI113" s="20"/>
      <c r="AAJ113" s="20"/>
      <c r="AAK113" s="20"/>
      <c r="AAL113" s="20"/>
      <c r="AAM113" s="20"/>
      <c r="AAN113" s="20"/>
      <c r="AAO113" s="20"/>
      <c r="AAP113" s="20"/>
      <c r="AAQ113" s="20"/>
      <c r="AAR113" s="20"/>
      <c r="AAS113" s="20"/>
      <c r="AAT113" s="20"/>
      <c r="AAU113" s="20"/>
      <c r="AAV113" s="20"/>
      <c r="AAW113" s="20"/>
      <c r="AAX113" s="20"/>
      <c r="AAY113" s="20"/>
      <c r="AAZ113" s="20"/>
      <c r="ABA113" s="20"/>
      <c r="ABB113" s="20"/>
      <c r="ABC113" s="20"/>
      <c r="ABD113" s="20"/>
      <c r="ABE113" s="20"/>
      <c r="ABF113" s="20"/>
      <c r="ABG113" s="20"/>
      <c r="ABH113" s="20"/>
      <c r="ABI113" s="20"/>
      <c r="ABJ113" s="20"/>
      <c r="ABK113" s="20"/>
      <c r="ABL113" s="20"/>
      <c r="ABM113" s="20"/>
      <c r="ABN113" s="20"/>
      <c r="ABO113" s="20"/>
      <c r="ABP113" s="20"/>
      <c r="ABQ113" s="20"/>
      <c r="ABR113" s="20"/>
      <c r="ABS113" s="20"/>
      <c r="ABT113" s="20"/>
      <c r="ABU113" s="20"/>
      <c r="ABV113" s="20"/>
      <c r="ABW113" s="20"/>
      <c r="ABX113" s="20"/>
      <c r="ABY113" s="20"/>
      <c r="ABZ113" s="20"/>
      <c r="ACA113" s="20"/>
      <c r="ACB113" s="20"/>
      <c r="ACC113" s="20"/>
      <c r="ACD113" s="20"/>
      <c r="ACE113" s="20"/>
      <c r="ACF113" s="20"/>
      <c r="ACG113" s="20"/>
      <c r="ACH113" s="20"/>
      <c r="ACI113" s="20"/>
      <c r="ACJ113" s="20"/>
      <c r="ACK113" s="20"/>
      <c r="ACL113" s="20"/>
      <c r="ACM113" s="20"/>
      <c r="ACN113" s="20"/>
      <c r="ACO113" s="20"/>
      <c r="ACP113" s="20"/>
      <c r="ACQ113" s="20"/>
      <c r="ACR113" s="20"/>
      <c r="ACS113" s="20"/>
      <c r="ACT113" s="20"/>
      <c r="ACU113" s="20"/>
      <c r="ACV113" s="20"/>
      <c r="ACW113" s="20"/>
      <c r="ACX113" s="20"/>
      <c r="ACY113" s="20"/>
      <c r="ACZ113" s="20"/>
      <c r="ADA113" s="20"/>
      <c r="ADB113" s="20"/>
      <c r="ADC113" s="20"/>
      <c r="ADD113" s="20"/>
      <c r="ADE113" s="20"/>
      <c r="ADF113" s="20"/>
      <c r="ADG113" s="20"/>
      <c r="ADH113" s="20"/>
      <c r="ADI113" s="20"/>
      <c r="ADJ113" s="20"/>
      <c r="ADK113" s="20"/>
      <c r="ADL113" s="20"/>
      <c r="ADM113" s="20"/>
      <c r="ADN113" s="20"/>
      <c r="ADO113" s="20"/>
      <c r="ADP113" s="20"/>
      <c r="ADQ113" s="20"/>
      <c r="ADR113" s="20"/>
      <c r="ADS113" s="20"/>
      <c r="ADT113" s="20"/>
      <c r="ADU113" s="20"/>
      <c r="ADV113" s="20"/>
      <c r="ADW113" s="20"/>
      <c r="ADX113" s="20"/>
      <c r="ADY113" s="20"/>
      <c r="ADZ113" s="20"/>
      <c r="AEA113" s="20"/>
      <c r="AEB113" s="20"/>
      <c r="AEC113" s="20"/>
      <c r="AED113" s="20"/>
      <c r="AEE113" s="20"/>
      <c r="AEF113" s="20"/>
      <c r="AEG113" s="20"/>
      <c r="AEH113" s="20"/>
      <c r="AEI113" s="20"/>
      <c r="AEJ113" s="20"/>
      <c r="AEK113" s="20"/>
      <c r="AEL113" s="20"/>
      <c r="AEM113" s="20"/>
      <c r="AEN113" s="20"/>
      <c r="AEO113" s="20"/>
      <c r="AEP113" s="20"/>
      <c r="AEQ113" s="20"/>
      <c r="AER113" s="20"/>
      <c r="AES113" s="20"/>
      <c r="AET113" s="20"/>
      <c r="AEU113" s="20"/>
      <c r="AEV113" s="20"/>
      <c r="AEW113" s="20"/>
      <c r="AEX113" s="20"/>
      <c r="AEY113" s="20"/>
      <c r="AEZ113" s="20"/>
      <c r="AFA113" s="20"/>
      <c r="AFB113" s="20"/>
      <c r="AFC113" s="20"/>
      <c r="AFD113" s="20"/>
      <c r="AFE113" s="20"/>
      <c r="AFF113" s="20"/>
      <c r="AFG113" s="20"/>
      <c r="AFH113" s="20"/>
      <c r="AFI113" s="20"/>
      <c r="AFJ113" s="20"/>
      <c r="AFK113" s="20"/>
      <c r="AFL113" s="20"/>
      <c r="AFM113" s="20"/>
      <c r="AFN113" s="20"/>
      <c r="AFO113" s="20"/>
      <c r="AFP113" s="20"/>
      <c r="AFQ113" s="20"/>
      <c r="AFR113" s="20"/>
      <c r="AFS113" s="20"/>
      <c r="AFT113" s="20"/>
      <c r="AFU113" s="20"/>
      <c r="AFV113" s="20"/>
      <c r="AFW113" s="20"/>
      <c r="AFX113" s="20"/>
      <c r="AFY113" s="20"/>
      <c r="AFZ113" s="20"/>
      <c r="AGA113" s="20"/>
      <c r="AGB113" s="20"/>
      <c r="AGC113" s="20"/>
      <c r="AGD113" s="20"/>
      <c r="AGE113" s="20"/>
      <c r="AGF113" s="20"/>
      <c r="AGG113" s="20"/>
      <c r="AGH113" s="20"/>
      <c r="AGI113" s="20"/>
      <c r="AGJ113" s="20"/>
      <c r="AGK113" s="20"/>
      <c r="AGL113" s="20"/>
      <c r="AGM113" s="20"/>
      <c r="AGN113" s="20"/>
      <c r="AGO113" s="20"/>
      <c r="AGP113" s="20"/>
      <c r="AGQ113" s="20"/>
      <c r="AGR113" s="20"/>
      <c r="AGS113" s="20"/>
      <c r="AGT113" s="20"/>
      <c r="AGU113" s="20"/>
      <c r="AGV113" s="20"/>
      <c r="AGW113" s="20"/>
      <c r="AGX113" s="20"/>
      <c r="AGY113" s="20"/>
      <c r="AGZ113" s="20"/>
      <c r="AHA113" s="20"/>
      <c r="AHB113" s="20"/>
      <c r="AHC113" s="20"/>
      <c r="AHD113" s="20"/>
      <c r="AHE113" s="20"/>
      <c r="AHF113" s="20"/>
      <c r="AHG113" s="20"/>
      <c r="AHH113" s="20"/>
      <c r="AHI113" s="20"/>
      <c r="AHJ113" s="20"/>
      <c r="AHK113" s="20"/>
      <c r="AHL113" s="20"/>
      <c r="AHM113" s="20"/>
      <c r="AHN113" s="20"/>
      <c r="AHO113" s="20"/>
      <c r="AHP113" s="20"/>
      <c r="AHQ113" s="20"/>
      <c r="AHR113" s="20"/>
      <c r="AHS113" s="20"/>
      <c r="AHT113" s="20"/>
      <c r="AHU113" s="20"/>
      <c r="AHV113" s="20"/>
      <c r="AHW113" s="20"/>
      <c r="AHX113" s="20"/>
      <c r="AHY113" s="20"/>
      <c r="AHZ113" s="20"/>
      <c r="AIA113" s="20"/>
      <c r="AIB113" s="20"/>
      <c r="AIC113" s="20"/>
      <c r="AID113" s="20"/>
      <c r="AIE113" s="20"/>
      <c r="AIF113" s="20"/>
      <c r="AIG113" s="20"/>
      <c r="AIH113" s="20"/>
      <c r="AII113" s="20"/>
      <c r="AIJ113" s="20"/>
      <c r="AIK113" s="20"/>
      <c r="AIL113" s="20"/>
      <c r="AIM113" s="20"/>
      <c r="AIN113" s="20"/>
      <c r="AIO113" s="20"/>
      <c r="AIP113" s="20"/>
      <c r="AIQ113" s="20"/>
      <c r="AIR113" s="20"/>
      <c r="AIS113" s="20"/>
      <c r="AIT113" s="20"/>
      <c r="AIU113" s="20"/>
      <c r="AIV113" s="20"/>
      <c r="AIW113" s="20"/>
      <c r="AIX113" s="20"/>
      <c r="AIY113" s="20"/>
      <c r="AIZ113" s="20"/>
      <c r="AJA113" s="20"/>
      <c r="AJB113" s="20"/>
      <c r="AJC113" s="20"/>
      <c r="AJD113" s="20"/>
      <c r="AJE113" s="20"/>
      <c r="AJF113" s="20"/>
      <c r="AJG113" s="20"/>
      <c r="AJH113" s="20"/>
      <c r="AJI113" s="20"/>
      <c r="AJJ113" s="20"/>
      <c r="AJK113" s="20"/>
      <c r="AJL113" s="20"/>
      <c r="AJM113" s="20"/>
      <c r="AJN113" s="20"/>
      <c r="AJO113" s="20"/>
      <c r="AJP113" s="20"/>
      <c r="AJQ113" s="20"/>
      <c r="AJR113" s="20"/>
      <c r="AJS113" s="20"/>
      <c r="AJT113" s="20"/>
      <c r="AJU113" s="20"/>
      <c r="AJV113" s="20"/>
      <c r="AJW113" s="20"/>
      <c r="AJX113" s="20"/>
      <c r="AJY113" s="20"/>
      <c r="AJZ113" s="20"/>
      <c r="AKA113" s="20"/>
      <c r="AKB113" s="20"/>
      <c r="AKC113" s="20"/>
      <c r="AKD113" s="20"/>
      <c r="AKE113" s="20"/>
      <c r="AKF113" s="20"/>
      <c r="AKG113" s="20"/>
      <c r="AKH113" s="20"/>
      <c r="AKI113" s="20"/>
      <c r="AKJ113" s="20"/>
      <c r="AKK113" s="20"/>
      <c r="AKL113" s="20"/>
      <c r="AKM113" s="20"/>
      <c r="AKN113" s="20"/>
      <c r="AKO113" s="20"/>
      <c r="AKP113" s="20"/>
      <c r="AKQ113" s="20"/>
      <c r="AKR113" s="20"/>
      <c r="AKS113" s="20"/>
      <c r="AKT113" s="20"/>
      <c r="AKU113" s="20"/>
      <c r="AKV113" s="20"/>
      <c r="AKW113" s="20"/>
      <c r="AKX113" s="20"/>
      <c r="AKY113" s="20"/>
      <c r="AKZ113" s="20"/>
      <c r="ALA113" s="20"/>
      <c r="ALB113" s="20"/>
      <c r="ALC113" s="20"/>
      <c r="ALD113" s="20"/>
      <c r="ALE113" s="20"/>
      <c r="ALF113" s="20"/>
      <c r="ALG113" s="20"/>
      <c r="ALH113" s="20"/>
      <c r="ALI113" s="20"/>
      <c r="ALJ113" s="20"/>
      <c r="ALK113" s="20"/>
      <c r="ALL113" s="20"/>
      <c r="ALM113" s="20"/>
      <c r="ALN113" s="20"/>
      <c r="ALO113" s="20"/>
      <c r="ALP113" s="20"/>
      <c r="ALQ113" s="20"/>
      <c r="ALR113" s="20"/>
      <c r="ALS113" s="20"/>
      <c r="ALT113" s="20"/>
      <c r="ALU113" s="20"/>
      <c r="ALV113" s="20"/>
      <c r="ALW113" s="20"/>
      <c r="ALX113" s="20"/>
      <c r="ALY113" s="20"/>
      <c r="ALZ113" s="20"/>
      <c r="AMA113" s="20"/>
      <c r="AMB113" s="20"/>
      <c r="AMC113" s="20"/>
      <c r="AMD113" s="20"/>
      <c r="AME113" s="20"/>
      <c r="AMF113" s="20"/>
      <c r="AMG113" s="20"/>
      <c r="AMH113" s="20"/>
      <c r="AMI113" s="20"/>
      <c r="AMJ113" s="20"/>
      <c r="AMK113" s="20"/>
    </row>
    <row r="114" spans="1:1025" x14ac:dyDescent="0.25">
      <c r="A114" s="4" t="s">
        <v>53</v>
      </c>
      <c r="B114" s="114">
        <v>1500</v>
      </c>
    </row>
    <row r="115" spans="1:1025" x14ac:dyDescent="0.25">
      <c r="A115" s="13" t="s">
        <v>96</v>
      </c>
    </row>
    <row r="116" spans="1:1025" x14ac:dyDescent="0.25">
      <c r="A116" s="18" t="s">
        <v>85</v>
      </c>
      <c r="B116" s="109">
        <f>'Verteilung HB FVen'!E20</f>
        <v>4471.8494050328309</v>
      </c>
    </row>
    <row r="117" spans="1:1025" x14ac:dyDescent="0.25">
      <c r="A117" s="18" t="s">
        <v>86</v>
      </c>
      <c r="B117" s="109">
        <f>'Verteilung HB FVen'!E21</f>
        <v>9630.9106813348753</v>
      </c>
    </row>
    <row r="118" spans="1:1025" x14ac:dyDescent="0.25">
      <c r="A118" s="18" t="s">
        <v>87</v>
      </c>
      <c r="B118" s="109">
        <f>'Verteilung HB FVen'!E22</f>
        <v>14679.543890184301</v>
      </c>
    </row>
    <row r="119" spans="1:1025" x14ac:dyDescent="0.25">
      <c r="A119" s="18" t="s">
        <v>88</v>
      </c>
      <c r="B119" s="109">
        <f>'Verteilung HB FVen'!E23</f>
        <v>9986.3510234479909</v>
      </c>
    </row>
    <row r="120" spans="1:1025" x14ac:dyDescent="0.25">
      <c r="A120" s="13" t="s">
        <v>97</v>
      </c>
    </row>
    <row r="121" spans="1:1025" s="20" customFormat="1" ht="12.75" x14ac:dyDescent="0.2">
      <c r="A121" s="19" t="s">
        <v>98</v>
      </c>
      <c r="B121" s="2"/>
      <c r="C121" s="2"/>
    </row>
    <row r="122" spans="1:1025" s="20" customFormat="1" ht="12.75" x14ac:dyDescent="0.2">
      <c r="A122" s="21" t="s">
        <v>41</v>
      </c>
      <c r="B122" s="109">
        <f>'Verteilung HB STVen'!F14</f>
        <v>3875.5383930366443</v>
      </c>
      <c r="C122" s="2"/>
    </row>
    <row r="123" spans="1:1025" s="20" customFormat="1" ht="12.75" x14ac:dyDescent="0.2">
      <c r="A123" s="19" t="s">
        <v>99</v>
      </c>
      <c r="B123" s="2"/>
      <c r="C123" s="2"/>
    </row>
    <row r="124" spans="1:1025" s="20" customFormat="1" ht="12.75" x14ac:dyDescent="0.2">
      <c r="A124" s="21" t="s">
        <v>100</v>
      </c>
      <c r="B124" s="109">
        <f>'Verteilung HB STVen'!F17</f>
        <v>18403.199361112478</v>
      </c>
      <c r="C124" s="2"/>
    </row>
    <row r="125" spans="1:1025" s="20" customFormat="1" ht="12.75" x14ac:dyDescent="0.2">
      <c r="A125" s="21" t="s">
        <v>27</v>
      </c>
      <c r="B125" s="109">
        <f>'Verteilung HB STVen'!F18</f>
        <v>2777.0194575387145</v>
      </c>
      <c r="C125" s="2"/>
    </row>
    <row r="126" spans="1:1025" s="20" customFormat="1" ht="12.75" x14ac:dyDescent="0.2">
      <c r="A126" s="19" t="s">
        <v>101</v>
      </c>
      <c r="B126" s="2"/>
      <c r="C126" s="2"/>
    </row>
    <row r="127" spans="1:1025" s="20" customFormat="1" ht="12.75" x14ac:dyDescent="0.2">
      <c r="A127" s="21" t="s">
        <v>42</v>
      </c>
      <c r="B127" s="109">
        <f>'Verteilung HB STVen'!F21</f>
        <v>2736.7068360525523</v>
      </c>
      <c r="C127" s="2"/>
    </row>
    <row r="128" spans="1:1025" s="20" customFormat="1" ht="12.75" x14ac:dyDescent="0.2">
      <c r="A128" s="21" t="s">
        <v>43</v>
      </c>
      <c r="B128" s="109">
        <f>'Verteilung HB STVen'!F22</f>
        <v>4061.9842674101465</v>
      </c>
      <c r="C128" s="2"/>
    </row>
    <row r="129" spans="1:3" s="20" customFormat="1" ht="12.75" x14ac:dyDescent="0.2">
      <c r="A129" s="21" t="s">
        <v>29</v>
      </c>
      <c r="B129" s="109">
        <f>'Verteilung HB STVen'!F23</f>
        <v>3905.7728591512659</v>
      </c>
      <c r="C129" s="2"/>
    </row>
    <row r="130" spans="1:3" s="20" customFormat="1" ht="12.75" x14ac:dyDescent="0.2">
      <c r="A130" s="21" t="s">
        <v>30</v>
      </c>
      <c r="B130" s="109">
        <f>'Verteilung HB STVen'!F24</f>
        <v>4394.5633946709877</v>
      </c>
      <c r="C130" s="2"/>
    </row>
    <row r="131" spans="1:3" s="20" customFormat="1" ht="12.75" x14ac:dyDescent="0.2">
      <c r="A131" s="21" t="s">
        <v>32</v>
      </c>
      <c r="B131" s="109">
        <f>'Verteilung HB STVen'!F25</f>
        <v>2303.3461550763045</v>
      </c>
      <c r="C131" s="2"/>
    </row>
    <row r="132" spans="1:3" s="20" customFormat="1" ht="12.75" x14ac:dyDescent="0.2">
      <c r="A132" s="21" t="s">
        <v>46</v>
      </c>
      <c r="B132" s="109">
        <f>'Verteilung HB STVen'!F26</f>
        <v>6168.31874006214</v>
      </c>
      <c r="C132" s="2"/>
    </row>
    <row r="133" spans="1:3" s="20" customFormat="1" ht="12.75" x14ac:dyDescent="0.2">
      <c r="A133" s="21" t="s">
        <v>47</v>
      </c>
      <c r="B133" s="109">
        <f>'Verteilung HB STVen'!F27</f>
        <v>3230.5364492580434</v>
      </c>
      <c r="C133" s="2"/>
    </row>
    <row r="134" spans="1:3" s="20" customFormat="1" ht="12.75" x14ac:dyDescent="0.2">
      <c r="A134" s="21" t="s">
        <v>33</v>
      </c>
      <c r="B134" s="109">
        <f>'Verteilung HB STVen'!F28</f>
        <v>8713.0529713761516</v>
      </c>
      <c r="C134" s="2"/>
    </row>
    <row r="135" spans="1:3" s="20" customFormat="1" ht="12.75" x14ac:dyDescent="0.2">
      <c r="A135" s="21" t="s">
        <v>48</v>
      </c>
      <c r="B135" s="109">
        <f>'Verteilung HB STVen'!F29</f>
        <v>2897.9573219972026</v>
      </c>
      <c r="C135" s="2"/>
    </row>
    <row r="136" spans="1:3" s="20" customFormat="1" ht="12.75" x14ac:dyDescent="0.2">
      <c r="A136" s="21" t="s">
        <v>50</v>
      </c>
      <c r="B136" s="109">
        <f>'Verteilung HB STVen'!F30</f>
        <v>2651.0425153944566</v>
      </c>
      <c r="C136" s="2"/>
    </row>
    <row r="137" spans="1:3" s="20" customFormat="1" ht="12.75" x14ac:dyDescent="0.2">
      <c r="A137" s="21" t="s">
        <v>51</v>
      </c>
      <c r="B137" s="109">
        <f>'Verteilung HB STVen'!F31</f>
        <v>6082.6544194040453</v>
      </c>
      <c r="C137" s="2"/>
    </row>
    <row r="138" spans="1:3" s="20" customFormat="1" ht="12.75" x14ac:dyDescent="0.2">
      <c r="A138" s="21" t="s">
        <v>35</v>
      </c>
      <c r="B138" s="109">
        <f>'Verteilung HB STVen'!F32</f>
        <v>3830.1866938647117</v>
      </c>
      <c r="C138" s="2"/>
    </row>
    <row r="139" spans="1:3" s="20" customFormat="1" ht="12.75" x14ac:dyDescent="0.2">
      <c r="A139" s="21" t="s">
        <v>36</v>
      </c>
      <c r="B139" s="109">
        <f>'Verteilung HB STVen'!F33</f>
        <v>4001.5153351809022</v>
      </c>
      <c r="C139" s="2"/>
    </row>
    <row r="140" spans="1:3" s="20" customFormat="1" ht="12.75" x14ac:dyDescent="0.2">
      <c r="A140" s="21" t="s">
        <v>38</v>
      </c>
      <c r="B140" s="109">
        <f>'Verteilung HB STVen'!F34</f>
        <v>4137.5704326967007</v>
      </c>
      <c r="C140" s="2"/>
    </row>
    <row r="141" spans="1:3" s="20" customFormat="1" ht="12.75" x14ac:dyDescent="0.2">
      <c r="A141" s="21" t="s">
        <v>39</v>
      </c>
      <c r="B141" s="109">
        <f>'Verteilung HB STVen'!F35</f>
        <v>2600.6517385367533</v>
      </c>
      <c r="C141" s="2"/>
    </row>
    <row r="142" spans="1:3" s="20" customFormat="1" ht="12.75" x14ac:dyDescent="0.2">
      <c r="A142" s="21" t="s">
        <v>52</v>
      </c>
      <c r="B142" s="109">
        <f>'Verteilung HB STVen'!F36</f>
        <v>3749.5614508923863</v>
      </c>
      <c r="C142" s="2"/>
    </row>
    <row r="143" spans="1:3" s="20" customFormat="1" ht="12.75" x14ac:dyDescent="0.2">
      <c r="A143" s="21" t="s">
        <v>25</v>
      </c>
      <c r="B143" s="109">
        <f>'Verteilung HB STVen'!F37</f>
        <v>4026.710723609754</v>
      </c>
      <c r="C143" s="2"/>
    </row>
    <row r="144" spans="1:3" s="20" customFormat="1" ht="12.75" x14ac:dyDescent="0.2">
      <c r="A144" s="19" t="s">
        <v>102</v>
      </c>
      <c r="B144" s="2"/>
      <c r="C144" s="2"/>
    </row>
    <row r="145" spans="1:3" s="20" customFormat="1" ht="12.75" x14ac:dyDescent="0.2">
      <c r="A145" s="21" t="s">
        <v>23</v>
      </c>
      <c r="B145" s="109">
        <f>'Verteilung HB STVen'!F40</f>
        <v>4989.1745615918853</v>
      </c>
      <c r="C145" s="2"/>
    </row>
    <row r="146" spans="1:3" s="20" customFormat="1" ht="12.75" x14ac:dyDescent="0.2">
      <c r="A146" s="21" t="s">
        <v>24</v>
      </c>
      <c r="B146" s="109">
        <f>'Verteilung HB STVen'!F41</f>
        <v>2736.7068360525523</v>
      </c>
      <c r="C146" s="2"/>
    </row>
    <row r="147" spans="1:3" s="20" customFormat="1" ht="12.75" x14ac:dyDescent="0.2">
      <c r="A147" s="21" t="s">
        <v>44</v>
      </c>
      <c r="B147" s="109">
        <f>'Verteilung HB STVen'!F42</f>
        <v>3784.8349946927788</v>
      </c>
      <c r="C147" s="2"/>
    </row>
    <row r="148" spans="1:3" s="20" customFormat="1" ht="12.75" x14ac:dyDescent="0.2">
      <c r="A148" s="21" t="s">
        <v>28</v>
      </c>
      <c r="B148" s="109">
        <f>'Verteilung HB STVen'!F43</f>
        <v>2620.8080492798349</v>
      </c>
      <c r="C148" s="2"/>
    </row>
    <row r="149" spans="1:3" s="20" customFormat="1" ht="12.75" x14ac:dyDescent="0.2">
      <c r="A149" s="21" t="s">
        <v>31</v>
      </c>
      <c r="B149" s="109">
        <f>'Verteilung HB STVen'!F44</f>
        <v>4681.7908227598955</v>
      </c>
      <c r="C149" s="2"/>
    </row>
    <row r="150" spans="1:3" s="20" customFormat="1" ht="12.75" x14ac:dyDescent="0.2">
      <c r="A150" s="21" t="s">
        <v>45</v>
      </c>
      <c r="B150" s="109">
        <f>'Verteilung HB STVen'!F45</f>
        <v>3028.9733418272308</v>
      </c>
      <c r="C150" s="2"/>
    </row>
    <row r="151" spans="1:3" s="20" customFormat="1" ht="12.75" x14ac:dyDescent="0.2">
      <c r="A151" s="21" t="s">
        <v>49</v>
      </c>
      <c r="B151" s="109">
        <f>'Verteilung HB STVen'!F46</f>
        <v>3154.9502839714887</v>
      </c>
      <c r="C151" s="2"/>
    </row>
    <row r="152" spans="1:3" s="20" customFormat="1" ht="12.75" x14ac:dyDescent="0.2">
      <c r="A152" s="21" t="s">
        <v>34</v>
      </c>
      <c r="B152" s="109">
        <f>'Verteilung HB STVen'!F47</f>
        <v>3729.4051401493052</v>
      </c>
      <c r="C152" s="2"/>
    </row>
    <row r="153" spans="1:3" s="20" customFormat="1" ht="12.75" x14ac:dyDescent="0.2">
      <c r="A153" s="21" t="s">
        <v>37</v>
      </c>
      <c r="B153" s="109">
        <f>'Verteilung HB STVen'!F48</f>
        <v>7402.8927730758687</v>
      </c>
      <c r="C153" s="2"/>
    </row>
    <row r="154" spans="1:3" s="20" customFormat="1" ht="12.75" x14ac:dyDescent="0.2">
      <c r="A154" s="21" t="s">
        <v>26</v>
      </c>
      <c r="B154" s="109">
        <f>'Verteilung HB STVen'!F49</f>
        <v>3991.4371798093616</v>
      </c>
      <c r="C154" s="2"/>
    </row>
    <row r="155" spans="1:3" s="20" customFormat="1" ht="12.75" x14ac:dyDescent="0.2">
      <c r="A155" s="19" t="s">
        <v>103</v>
      </c>
      <c r="B155" s="2"/>
      <c r="C155" s="2"/>
    </row>
    <row r="156" spans="1:3" s="20" customFormat="1" ht="12.75" x14ac:dyDescent="0.2">
      <c r="A156" s="21" t="s">
        <v>40</v>
      </c>
      <c r="B156" s="109">
        <f>'Verteilung HB STVen'!F52</f>
        <v>4077.1015004674573</v>
      </c>
      <c r="C156" s="2"/>
    </row>
    <row r="157" spans="1:3" x14ac:dyDescent="0.25">
      <c r="A157" s="3"/>
      <c r="B157" s="110">
        <f>SUM(B56:B156)</f>
        <v>387401.14</v>
      </c>
    </row>
    <row r="158" spans="1:3" x14ac:dyDescent="0.25">
      <c r="A158" s="3"/>
    </row>
    <row r="159" spans="1:3" x14ac:dyDescent="0.25">
      <c r="A159" s="13" t="s">
        <v>104</v>
      </c>
    </row>
    <row r="161" spans="1:3" s="12" customFormat="1" ht="12.75" x14ac:dyDescent="0.2">
      <c r="A161" s="10" t="s">
        <v>105</v>
      </c>
      <c r="B161" s="11">
        <f>SUM(B157+B52+B27)</f>
        <v>598991.14</v>
      </c>
      <c r="C161" s="11"/>
    </row>
    <row r="163" spans="1:3" s="12" customFormat="1" ht="12.75" x14ac:dyDescent="0.2">
      <c r="A163" s="10" t="s">
        <v>106</v>
      </c>
      <c r="B163" s="11">
        <f>C14-B161</f>
        <v>-55094.589999999967</v>
      </c>
      <c r="C163" s="11"/>
    </row>
    <row r="165" spans="1:3" x14ac:dyDescent="0.25">
      <c r="A165" s="4" t="s">
        <v>107</v>
      </c>
      <c r="C165" s="109">
        <v>2500</v>
      </c>
    </row>
    <row r="166" spans="1:3" x14ac:dyDescent="0.25">
      <c r="A166" s="4" t="s">
        <v>108</v>
      </c>
    </row>
    <row r="167" spans="1:3" x14ac:dyDescent="0.25">
      <c r="A167" s="9" t="s">
        <v>109</v>
      </c>
      <c r="C167" s="109">
        <v>5500</v>
      </c>
    </row>
    <row r="168" spans="1:3" x14ac:dyDescent="0.25">
      <c r="A168" s="9" t="s">
        <v>9</v>
      </c>
      <c r="C168" s="2">
        <v>6500</v>
      </c>
    </row>
    <row r="169" spans="1:3" x14ac:dyDescent="0.25">
      <c r="A169" s="9" t="s">
        <v>110</v>
      </c>
      <c r="C169" s="109">
        <v>500</v>
      </c>
    </row>
    <row r="170" spans="1:3" s="12" customFormat="1" ht="12.75" x14ac:dyDescent="0.2">
      <c r="A170" s="10" t="s">
        <v>111</v>
      </c>
      <c r="B170" s="11"/>
      <c r="C170" s="116">
        <f>C165-C167-C169-C168</f>
        <v>-10000</v>
      </c>
    </row>
    <row r="172" spans="1:3" x14ac:dyDescent="0.25">
      <c r="A172" s="4" t="s">
        <v>112</v>
      </c>
    </row>
    <row r="173" spans="1:3" x14ac:dyDescent="0.25">
      <c r="A173" s="4" t="s">
        <v>113</v>
      </c>
    </row>
    <row r="174" spans="1:3" s="12" customFormat="1" ht="12.75" x14ac:dyDescent="0.2">
      <c r="A174" s="10" t="s">
        <v>114</v>
      </c>
      <c r="B174" s="11"/>
      <c r="C174" s="11"/>
    </row>
    <row r="176" spans="1:3" x14ac:dyDescent="0.25">
      <c r="A176" s="4" t="s">
        <v>115</v>
      </c>
    </row>
    <row r="177" spans="1:1025" x14ac:dyDescent="0.25">
      <c r="A177" s="4" t="s">
        <v>116</v>
      </c>
    </row>
    <row r="178" spans="1:1025" x14ac:dyDescent="0.25">
      <c r="A178" s="22" t="s">
        <v>117</v>
      </c>
    </row>
    <row r="179" spans="1:1025" x14ac:dyDescent="0.25">
      <c r="A179" s="22" t="s">
        <v>118</v>
      </c>
      <c r="B179" s="2">
        <v>10</v>
      </c>
    </row>
    <row r="180" spans="1:1025" s="12" customFormat="1" ht="12.75" x14ac:dyDescent="0.2">
      <c r="A180" s="23" t="s">
        <v>119</v>
      </c>
      <c r="B180" s="11"/>
      <c r="C180" s="11">
        <f>B163+C170-B179</f>
        <v>-65104.589999999967</v>
      </c>
    </row>
    <row r="182" spans="1:1025" x14ac:dyDescent="0.25">
      <c r="A182" s="22" t="s">
        <v>120</v>
      </c>
    </row>
    <row r="183" spans="1:1025" x14ac:dyDescent="0.25">
      <c r="A183" s="22" t="s">
        <v>121</v>
      </c>
    </row>
    <row r="184" spans="1:1025" x14ac:dyDescent="0.25">
      <c r="A184" s="22" t="s">
        <v>122</v>
      </c>
      <c r="C184" s="2">
        <v>1500</v>
      </c>
    </row>
    <row r="185" spans="1:1025" x14ac:dyDescent="0.25">
      <c r="A185" s="22" t="s">
        <v>429</v>
      </c>
      <c r="C185" s="114">
        <v>15000</v>
      </c>
    </row>
    <row r="186" spans="1:1025" x14ac:dyDescent="0.25">
      <c r="A186" s="22" t="s">
        <v>430</v>
      </c>
      <c r="C186" s="114">
        <v>49000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  <c r="IV186" s="20"/>
      <c r="IW186" s="20"/>
      <c r="IX186" s="20"/>
      <c r="IY186" s="20"/>
      <c r="IZ186" s="20"/>
      <c r="JA186" s="20"/>
      <c r="JB186" s="20"/>
      <c r="JC186" s="20"/>
      <c r="JD186" s="20"/>
      <c r="JE186" s="20"/>
      <c r="JF186" s="20"/>
      <c r="JG186" s="20"/>
      <c r="JH186" s="20"/>
      <c r="JI186" s="20"/>
      <c r="JJ186" s="20"/>
      <c r="JK186" s="20"/>
      <c r="JL186" s="20"/>
      <c r="JM186" s="20"/>
      <c r="JN186" s="20"/>
      <c r="JO186" s="20"/>
      <c r="JP186" s="20"/>
      <c r="JQ186" s="20"/>
      <c r="JR186" s="20"/>
      <c r="JS186" s="20"/>
      <c r="JT186" s="20"/>
      <c r="JU186" s="20"/>
      <c r="JV186" s="20"/>
      <c r="JW186" s="20"/>
      <c r="JX186" s="20"/>
      <c r="JY186" s="20"/>
      <c r="JZ186" s="20"/>
      <c r="KA186" s="20"/>
      <c r="KB186" s="20"/>
      <c r="KC186" s="20"/>
      <c r="KD186" s="20"/>
      <c r="KE186" s="20"/>
      <c r="KF186" s="20"/>
      <c r="KG186" s="20"/>
      <c r="KH186" s="20"/>
      <c r="KI186" s="20"/>
      <c r="KJ186" s="20"/>
      <c r="KK186" s="20"/>
      <c r="KL186" s="20"/>
      <c r="KM186" s="20"/>
      <c r="KN186" s="20"/>
      <c r="KO186" s="20"/>
      <c r="KP186" s="20"/>
      <c r="KQ186" s="20"/>
      <c r="KR186" s="20"/>
      <c r="KS186" s="20"/>
      <c r="KT186" s="20"/>
      <c r="KU186" s="20"/>
      <c r="KV186" s="20"/>
      <c r="KW186" s="20"/>
      <c r="KX186" s="20"/>
      <c r="KY186" s="20"/>
      <c r="KZ186" s="20"/>
      <c r="LA186" s="20"/>
      <c r="LB186" s="20"/>
      <c r="LC186" s="20"/>
      <c r="LD186" s="20"/>
      <c r="LE186" s="20"/>
      <c r="LF186" s="20"/>
      <c r="LG186" s="20"/>
      <c r="LH186" s="20"/>
      <c r="LI186" s="20"/>
      <c r="LJ186" s="20"/>
      <c r="LK186" s="20"/>
      <c r="LL186" s="20"/>
      <c r="LM186" s="20"/>
      <c r="LN186" s="20"/>
      <c r="LO186" s="20"/>
      <c r="LP186" s="20"/>
      <c r="LQ186" s="20"/>
      <c r="LR186" s="20"/>
      <c r="LS186" s="20"/>
      <c r="LT186" s="20"/>
      <c r="LU186" s="20"/>
      <c r="LV186" s="20"/>
      <c r="LW186" s="20"/>
      <c r="LX186" s="20"/>
      <c r="LY186" s="20"/>
      <c r="LZ186" s="20"/>
      <c r="MA186" s="20"/>
      <c r="MB186" s="20"/>
      <c r="MC186" s="20"/>
      <c r="MD186" s="20"/>
      <c r="ME186" s="20"/>
      <c r="MF186" s="20"/>
      <c r="MG186" s="20"/>
      <c r="MH186" s="20"/>
      <c r="MI186" s="20"/>
      <c r="MJ186" s="20"/>
      <c r="MK186" s="20"/>
      <c r="ML186" s="20"/>
      <c r="MM186" s="20"/>
      <c r="MN186" s="20"/>
      <c r="MO186" s="20"/>
      <c r="MP186" s="20"/>
      <c r="MQ186" s="20"/>
      <c r="MR186" s="20"/>
      <c r="MS186" s="20"/>
      <c r="MT186" s="20"/>
      <c r="MU186" s="20"/>
      <c r="MV186" s="20"/>
      <c r="MW186" s="20"/>
      <c r="MX186" s="20"/>
      <c r="MY186" s="20"/>
      <c r="MZ186" s="20"/>
      <c r="NA186" s="20"/>
      <c r="NB186" s="20"/>
      <c r="NC186" s="20"/>
      <c r="ND186" s="20"/>
      <c r="NE186" s="20"/>
      <c r="NF186" s="20"/>
      <c r="NG186" s="20"/>
      <c r="NH186" s="20"/>
      <c r="NI186" s="20"/>
      <c r="NJ186" s="20"/>
      <c r="NK186" s="20"/>
      <c r="NL186" s="20"/>
      <c r="NM186" s="20"/>
      <c r="NN186" s="20"/>
      <c r="NO186" s="20"/>
      <c r="NP186" s="20"/>
      <c r="NQ186" s="20"/>
      <c r="NR186" s="20"/>
      <c r="NS186" s="20"/>
      <c r="NT186" s="20"/>
      <c r="NU186" s="20"/>
      <c r="NV186" s="20"/>
      <c r="NW186" s="20"/>
      <c r="NX186" s="20"/>
      <c r="NY186" s="20"/>
      <c r="NZ186" s="20"/>
      <c r="OA186" s="20"/>
      <c r="OB186" s="20"/>
      <c r="OC186" s="20"/>
      <c r="OD186" s="20"/>
      <c r="OE186" s="20"/>
      <c r="OF186" s="20"/>
      <c r="OG186" s="20"/>
      <c r="OH186" s="20"/>
      <c r="OI186" s="20"/>
      <c r="OJ186" s="20"/>
      <c r="OK186" s="20"/>
      <c r="OL186" s="20"/>
      <c r="OM186" s="20"/>
      <c r="ON186" s="20"/>
      <c r="OO186" s="20"/>
      <c r="OP186" s="20"/>
      <c r="OQ186" s="20"/>
      <c r="OR186" s="20"/>
      <c r="OS186" s="20"/>
      <c r="OT186" s="20"/>
      <c r="OU186" s="20"/>
      <c r="OV186" s="20"/>
      <c r="OW186" s="20"/>
      <c r="OX186" s="20"/>
      <c r="OY186" s="20"/>
      <c r="OZ186" s="20"/>
      <c r="PA186" s="20"/>
      <c r="PB186" s="20"/>
      <c r="PC186" s="20"/>
      <c r="PD186" s="20"/>
      <c r="PE186" s="20"/>
      <c r="PF186" s="20"/>
      <c r="PG186" s="20"/>
      <c r="PH186" s="20"/>
      <c r="PI186" s="20"/>
      <c r="PJ186" s="20"/>
      <c r="PK186" s="20"/>
      <c r="PL186" s="20"/>
      <c r="PM186" s="20"/>
      <c r="PN186" s="20"/>
      <c r="PO186" s="20"/>
      <c r="PP186" s="20"/>
      <c r="PQ186" s="20"/>
      <c r="PR186" s="20"/>
      <c r="PS186" s="20"/>
      <c r="PT186" s="20"/>
      <c r="PU186" s="20"/>
      <c r="PV186" s="20"/>
      <c r="PW186" s="20"/>
      <c r="PX186" s="20"/>
      <c r="PY186" s="20"/>
      <c r="PZ186" s="20"/>
      <c r="QA186" s="20"/>
      <c r="QB186" s="20"/>
      <c r="QC186" s="20"/>
      <c r="QD186" s="20"/>
      <c r="QE186" s="20"/>
      <c r="QF186" s="20"/>
      <c r="QG186" s="20"/>
      <c r="QH186" s="20"/>
      <c r="QI186" s="20"/>
      <c r="QJ186" s="20"/>
      <c r="QK186" s="20"/>
      <c r="QL186" s="20"/>
      <c r="QM186" s="20"/>
      <c r="QN186" s="20"/>
      <c r="QO186" s="20"/>
      <c r="QP186" s="20"/>
      <c r="QQ186" s="20"/>
      <c r="QR186" s="20"/>
      <c r="QS186" s="20"/>
      <c r="QT186" s="20"/>
      <c r="QU186" s="20"/>
      <c r="QV186" s="20"/>
      <c r="QW186" s="20"/>
      <c r="QX186" s="20"/>
      <c r="QY186" s="20"/>
      <c r="QZ186" s="20"/>
      <c r="RA186" s="20"/>
      <c r="RB186" s="20"/>
      <c r="RC186" s="20"/>
      <c r="RD186" s="20"/>
      <c r="RE186" s="20"/>
      <c r="RF186" s="20"/>
      <c r="RG186" s="20"/>
      <c r="RH186" s="20"/>
      <c r="RI186" s="20"/>
      <c r="RJ186" s="20"/>
      <c r="RK186" s="20"/>
      <c r="RL186" s="20"/>
      <c r="RM186" s="20"/>
      <c r="RN186" s="20"/>
      <c r="RO186" s="20"/>
      <c r="RP186" s="20"/>
      <c r="RQ186" s="20"/>
      <c r="RR186" s="20"/>
      <c r="RS186" s="20"/>
      <c r="RT186" s="20"/>
      <c r="RU186" s="20"/>
      <c r="RV186" s="20"/>
      <c r="RW186" s="20"/>
      <c r="RX186" s="20"/>
      <c r="RY186" s="20"/>
      <c r="RZ186" s="20"/>
      <c r="SA186" s="20"/>
      <c r="SB186" s="20"/>
      <c r="SC186" s="20"/>
      <c r="SD186" s="20"/>
      <c r="SE186" s="20"/>
      <c r="SF186" s="20"/>
      <c r="SG186" s="20"/>
      <c r="SH186" s="20"/>
      <c r="SI186" s="20"/>
      <c r="SJ186" s="20"/>
      <c r="SK186" s="20"/>
      <c r="SL186" s="20"/>
      <c r="SM186" s="20"/>
      <c r="SN186" s="20"/>
      <c r="SO186" s="20"/>
      <c r="SP186" s="20"/>
      <c r="SQ186" s="20"/>
      <c r="SR186" s="20"/>
      <c r="SS186" s="20"/>
      <c r="ST186" s="20"/>
      <c r="SU186" s="20"/>
      <c r="SV186" s="20"/>
      <c r="SW186" s="20"/>
      <c r="SX186" s="20"/>
      <c r="SY186" s="20"/>
      <c r="SZ186" s="20"/>
      <c r="TA186" s="20"/>
      <c r="TB186" s="20"/>
      <c r="TC186" s="20"/>
      <c r="TD186" s="20"/>
      <c r="TE186" s="20"/>
      <c r="TF186" s="20"/>
      <c r="TG186" s="20"/>
      <c r="TH186" s="20"/>
      <c r="TI186" s="20"/>
      <c r="TJ186" s="20"/>
      <c r="TK186" s="20"/>
      <c r="TL186" s="20"/>
      <c r="TM186" s="20"/>
      <c r="TN186" s="20"/>
      <c r="TO186" s="20"/>
      <c r="TP186" s="20"/>
      <c r="TQ186" s="20"/>
      <c r="TR186" s="20"/>
      <c r="TS186" s="20"/>
      <c r="TT186" s="20"/>
      <c r="TU186" s="20"/>
      <c r="TV186" s="20"/>
      <c r="TW186" s="20"/>
      <c r="TX186" s="20"/>
      <c r="TY186" s="20"/>
      <c r="TZ186" s="20"/>
      <c r="UA186" s="20"/>
      <c r="UB186" s="20"/>
      <c r="UC186" s="20"/>
      <c r="UD186" s="20"/>
      <c r="UE186" s="20"/>
      <c r="UF186" s="20"/>
      <c r="UG186" s="20"/>
      <c r="UH186" s="20"/>
      <c r="UI186" s="20"/>
      <c r="UJ186" s="20"/>
      <c r="UK186" s="20"/>
      <c r="UL186" s="20"/>
      <c r="UM186" s="20"/>
      <c r="UN186" s="20"/>
      <c r="UO186" s="20"/>
      <c r="UP186" s="20"/>
      <c r="UQ186" s="20"/>
      <c r="UR186" s="20"/>
      <c r="US186" s="20"/>
      <c r="UT186" s="20"/>
      <c r="UU186" s="20"/>
      <c r="UV186" s="20"/>
      <c r="UW186" s="20"/>
      <c r="UX186" s="20"/>
      <c r="UY186" s="20"/>
      <c r="UZ186" s="20"/>
      <c r="VA186" s="20"/>
      <c r="VB186" s="20"/>
      <c r="VC186" s="20"/>
      <c r="VD186" s="20"/>
      <c r="VE186" s="20"/>
      <c r="VF186" s="20"/>
      <c r="VG186" s="20"/>
      <c r="VH186" s="20"/>
      <c r="VI186" s="20"/>
      <c r="VJ186" s="20"/>
      <c r="VK186" s="20"/>
      <c r="VL186" s="20"/>
      <c r="VM186" s="20"/>
      <c r="VN186" s="20"/>
      <c r="VO186" s="20"/>
      <c r="VP186" s="20"/>
      <c r="VQ186" s="20"/>
      <c r="VR186" s="20"/>
      <c r="VS186" s="20"/>
      <c r="VT186" s="20"/>
      <c r="VU186" s="20"/>
      <c r="VV186" s="20"/>
      <c r="VW186" s="20"/>
      <c r="VX186" s="20"/>
      <c r="VY186" s="20"/>
      <c r="VZ186" s="20"/>
      <c r="WA186" s="20"/>
      <c r="WB186" s="20"/>
      <c r="WC186" s="20"/>
      <c r="WD186" s="20"/>
      <c r="WE186" s="20"/>
      <c r="WF186" s="20"/>
      <c r="WG186" s="20"/>
      <c r="WH186" s="20"/>
      <c r="WI186" s="20"/>
      <c r="WJ186" s="20"/>
      <c r="WK186" s="20"/>
      <c r="WL186" s="20"/>
      <c r="WM186" s="20"/>
      <c r="WN186" s="20"/>
      <c r="WO186" s="20"/>
      <c r="WP186" s="20"/>
      <c r="WQ186" s="20"/>
      <c r="WR186" s="20"/>
      <c r="WS186" s="20"/>
      <c r="WT186" s="20"/>
      <c r="WU186" s="20"/>
      <c r="WV186" s="20"/>
      <c r="WW186" s="20"/>
      <c r="WX186" s="20"/>
      <c r="WY186" s="20"/>
      <c r="WZ186" s="20"/>
      <c r="XA186" s="20"/>
      <c r="XB186" s="20"/>
      <c r="XC186" s="20"/>
      <c r="XD186" s="20"/>
      <c r="XE186" s="20"/>
      <c r="XF186" s="20"/>
      <c r="XG186" s="20"/>
      <c r="XH186" s="20"/>
      <c r="XI186" s="20"/>
      <c r="XJ186" s="20"/>
      <c r="XK186" s="20"/>
      <c r="XL186" s="20"/>
      <c r="XM186" s="20"/>
      <c r="XN186" s="20"/>
      <c r="XO186" s="20"/>
      <c r="XP186" s="20"/>
      <c r="XQ186" s="20"/>
      <c r="XR186" s="20"/>
      <c r="XS186" s="20"/>
      <c r="XT186" s="20"/>
      <c r="XU186" s="20"/>
      <c r="XV186" s="20"/>
      <c r="XW186" s="20"/>
      <c r="XX186" s="20"/>
      <c r="XY186" s="20"/>
      <c r="XZ186" s="20"/>
      <c r="YA186" s="20"/>
      <c r="YB186" s="20"/>
      <c r="YC186" s="20"/>
      <c r="YD186" s="20"/>
      <c r="YE186" s="20"/>
      <c r="YF186" s="20"/>
      <c r="YG186" s="20"/>
      <c r="YH186" s="20"/>
      <c r="YI186" s="20"/>
      <c r="YJ186" s="20"/>
      <c r="YK186" s="20"/>
      <c r="YL186" s="20"/>
      <c r="YM186" s="20"/>
      <c r="YN186" s="20"/>
      <c r="YO186" s="20"/>
      <c r="YP186" s="20"/>
      <c r="YQ186" s="20"/>
      <c r="YR186" s="20"/>
      <c r="YS186" s="20"/>
      <c r="YT186" s="20"/>
      <c r="YU186" s="20"/>
      <c r="YV186" s="20"/>
      <c r="YW186" s="20"/>
      <c r="YX186" s="20"/>
      <c r="YY186" s="20"/>
      <c r="YZ186" s="20"/>
      <c r="ZA186" s="20"/>
      <c r="ZB186" s="20"/>
      <c r="ZC186" s="20"/>
      <c r="ZD186" s="20"/>
      <c r="ZE186" s="20"/>
      <c r="ZF186" s="20"/>
      <c r="ZG186" s="20"/>
      <c r="ZH186" s="20"/>
      <c r="ZI186" s="20"/>
      <c r="ZJ186" s="20"/>
      <c r="ZK186" s="20"/>
      <c r="ZL186" s="20"/>
      <c r="ZM186" s="20"/>
      <c r="ZN186" s="20"/>
      <c r="ZO186" s="20"/>
      <c r="ZP186" s="20"/>
      <c r="ZQ186" s="20"/>
      <c r="ZR186" s="20"/>
      <c r="ZS186" s="20"/>
      <c r="ZT186" s="20"/>
      <c r="ZU186" s="20"/>
      <c r="ZV186" s="20"/>
      <c r="ZW186" s="20"/>
      <c r="ZX186" s="20"/>
      <c r="ZY186" s="20"/>
      <c r="ZZ186" s="20"/>
      <c r="AAA186" s="20"/>
      <c r="AAB186" s="20"/>
      <c r="AAC186" s="20"/>
      <c r="AAD186" s="20"/>
      <c r="AAE186" s="20"/>
      <c r="AAF186" s="20"/>
      <c r="AAG186" s="20"/>
      <c r="AAH186" s="20"/>
      <c r="AAI186" s="20"/>
      <c r="AAJ186" s="20"/>
      <c r="AAK186" s="20"/>
      <c r="AAL186" s="20"/>
      <c r="AAM186" s="20"/>
      <c r="AAN186" s="20"/>
      <c r="AAO186" s="20"/>
      <c r="AAP186" s="20"/>
      <c r="AAQ186" s="20"/>
      <c r="AAR186" s="20"/>
      <c r="AAS186" s="20"/>
      <c r="AAT186" s="20"/>
      <c r="AAU186" s="20"/>
      <c r="AAV186" s="20"/>
      <c r="AAW186" s="20"/>
      <c r="AAX186" s="20"/>
      <c r="AAY186" s="20"/>
      <c r="AAZ186" s="20"/>
      <c r="ABA186" s="20"/>
      <c r="ABB186" s="20"/>
      <c r="ABC186" s="20"/>
      <c r="ABD186" s="20"/>
      <c r="ABE186" s="20"/>
      <c r="ABF186" s="20"/>
      <c r="ABG186" s="20"/>
      <c r="ABH186" s="20"/>
      <c r="ABI186" s="20"/>
      <c r="ABJ186" s="20"/>
      <c r="ABK186" s="20"/>
      <c r="ABL186" s="20"/>
      <c r="ABM186" s="20"/>
      <c r="ABN186" s="20"/>
      <c r="ABO186" s="20"/>
      <c r="ABP186" s="20"/>
      <c r="ABQ186" s="20"/>
      <c r="ABR186" s="20"/>
      <c r="ABS186" s="20"/>
      <c r="ABT186" s="20"/>
      <c r="ABU186" s="20"/>
      <c r="ABV186" s="20"/>
      <c r="ABW186" s="20"/>
      <c r="ABX186" s="20"/>
      <c r="ABY186" s="20"/>
      <c r="ABZ186" s="20"/>
      <c r="ACA186" s="20"/>
      <c r="ACB186" s="20"/>
      <c r="ACC186" s="20"/>
      <c r="ACD186" s="20"/>
      <c r="ACE186" s="20"/>
      <c r="ACF186" s="20"/>
      <c r="ACG186" s="20"/>
      <c r="ACH186" s="20"/>
      <c r="ACI186" s="20"/>
      <c r="ACJ186" s="20"/>
      <c r="ACK186" s="20"/>
      <c r="ACL186" s="20"/>
      <c r="ACM186" s="20"/>
      <c r="ACN186" s="20"/>
      <c r="ACO186" s="20"/>
      <c r="ACP186" s="20"/>
      <c r="ACQ186" s="20"/>
      <c r="ACR186" s="20"/>
      <c r="ACS186" s="20"/>
      <c r="ACT186" s="20"/>
      <c r="ACU186" s="20"/>
      <c r="ACV186" s="20"/>
      <c r="ACW186" s="20"/>
      <c r="ACX186" s="20"/>
      <c r="ACY186" s="20"/>
      <c r="ACZ186" s="20"/>
      <c r="ADA186" s="20"/>
      <c r="ADB186" s="20"/>
      <c r="ADC186" s="20"/>
      <c r="ADD186" s="20"/>
      <c r="ADE186" s="20"/>
      <c r="ADF186" s="20"/>
      <c r="ADG186" s="20"/>
      <c r="ADH186" s="20"/>
      <c r="ADI186" s="20"/>
      <c r="ADJ186" s="20"/>
      <c r="ADK186" s="20"/>
      <c r="ADL186" s="20"/>
      <c r="ADM186" s="20"/>
      <c r="ADN186" s="20"/>
      <c r="ADO186" s="20"/>
      <c r="ADP186" s="20"/>
      <c r="ADQ186" s="20"/>
      <c r="ADR186" s="20"/>
      <c r="ADS186" s="20"/>
      <c r="ADT186" s="20"/>
      <c r="ADU186" s="20"/>
      <c r="ADV186" s="20"/>
      <c r="ADW186" s="20"/>
      <c r="ADX186" s="20"/>
      <c r="ADY186" s="20"/>
      <c r="ADZ186" s="20"/>
      <c r="AEA186" s="20"/>
      <c r="AEB186" s="20"/>
      <c r="AEC186" s="20"/>
      <c r="AED186" s="20"/>
      <c r="AEE186" s="20"/>
      <c r="AEF186" s="20"/>
      <c r="AEG186" s="20"/>
      <c r="AEH186" s="20"/>
      <c r="AEI186" s="20"/>
      <c r="AEJ186" s="20"/>
      <c r="AEK186" s="20"/>
      <c r="AEL186" s="20"/>
      <c r="AEM186" s="20"/>
      <c r="AEN186" s="20"/>
      <c r="AEO186" s="20"/>
      <c r="AEP186" s="20"/>
      <c r="AEQ186" s="20"/>
      <c r="AER186" s="20"/>
      <c r="AES186" s="20"/>
      <c r="AET186" s="20"/>
      <c r="AEU186" s="20"/>
      <c r="AEV186" s="20"/>
      <c r="AEW186" s="20"/>
      <c r="AEX186" s="20"/>
      <c r="AEY186" s="20"/>
      <c r="AEZ186" s="20"/>
      <c r="AFA186" s="20"/>
      <c r="AFB186" s="20"/>
      <c r="AFC186" s="20"/>
      <c r="AFD186" s="20"/>
      <c r="AFE186" s="20"/>
      <c r="AFF186" s="20"/>
      <c r="AFG186" s="20"/>
      <c r="AFH186" s="20"/>
      <c r="AFI186" s="20"/>
      <c r="AFJ186" s="20"/>
      <c r="AFK186" s="20"/>
      <c r="AFL186" s="20"/>
      <c r="AFM186" s="20"/>
      <c r="AFN186" s="20"/>
      <c r="AFO186" s="20"/>
      <c r="AFP186" s="20"/>
      <c r="AFQ186" s="20"/>
      <c r="AFR186" s="20"/>
      <c r="AFS186" s="20"/>
      <c r="AFT186" s="20"/>
      <c r="AFU186" s="20"/>
      <c r="AFV186" s="20"/>
      <c r="AFW186" s="20"/>
      <c r="AFX186" s="20"/>
      <c r="AFY186" s="20"/>
      <c r="AFZ186" s="20"/>
      <c r="AGA186" s="20"/>
      <c r="AGB186" s="20"/>
      <c r="AGC186" s="20"/>
      <c r="AGD186" s="20"/>
      <c r="AGE186" s="20"/>
      <c r="AGF186" s="20"/>
      <c r="AGG186" s="20"/>
      <c r="AGH186" s="20"/>
      <c r="AGI186" s="20"/>
      <c r="AGJ186" s="20"/>
      <c r="AGK186" s="20"/>
      <c r="AGL186" s="20"/>
      <c r="AGM186" s="20"/>
      <c r="AGN186" s="20"/>
      <c r="AGO186" s="20"/>
      <c r="AGP186" s="20"/>
      <c r="AGQ186" s="20"/>
      <c r="AGR186" s="20"/>
      <c r="AGS186" s="20"/>
      <c r="AGT186" s="20"/>
      <c r="AGU186" s="20"/>
      <c r="AGV186" s="20"/>
      <c r="AGW186" s="20"/>
      <c r="AGX186" s="20"/>
      <c r="AGY186" s="20"/>
      <c r="AGZ186" s="20"/>
      <c r="AHA186" s="20"/>
      <c r="AHB186" s="20"/>
      <c r="AHC186" s="20"/>
      <c r="AHD186" s="20"/>
      <c r="AHE186" s="20"/>
      <c r="AHF186" s="20"/>
      <c r="AHG186" s="20"/>
      <c r="AHH186" s="20"/>
      <c r="AHI186" s="20"/>
      <c r="AHJ186" s="20"/>
      <c r="AHK186" s="20"/>
      <c r="AHL186" s="20"/>
      <c r="AHM186" s="20"/>
      <c r="AHN186" s="20"/>
      <c r="AHO186" s="20"/>
      <c r="AHP186" s="20"/>
      <c r="AHQ186" s="20"/>
      <c r="AHR186" s="20"/>
      <c r="AHS186" s="20"/>
      <c r="AHT186" s="20"/>
      <c r="AHU186" s="20"/>
      <c r="AHV186" s="20"/>
      <c r="AHW186" s="20"/>
      <c r="AHX186" s="20"/>
      <c r="AHY186" s="20"/>
      <c r="AHZ186" s="20"/>
      <c r="AIA186" s="20"/>
      <c r="AIB186" s="20"/>
      <c r="AIC186" s="20"/>
      <c r="AID186" s="20"/>
      <c r="AIE186" s="20"/>
      <c r="AIF186" s="20"/>
      <c r="AIG186" s="20"/>
      <c r="AIH186" s="20"/>
      <c r="AII186" s="20"/>
      <c r="AIJ186" s="20"/>
      <c r="AIK186" s="20"/>
      <c r="AIL186" s="20"/>
      <c r="AIM186" s="20"/>
      <c r="AIN186" s="20"/>
      <c r="AIO186" s="20"/>
      <c r="AIP186" s="20"/>
      <c r="AIQ186" s="20"/>
      <c r="AIR186" s="20"/>
      <c r="AIS186" s="20"/>
      <c r="AIT186" s="20"/>
      <c r="AIU186" s="20"/>
      <c r="AIV186" s="20"/>
      <c r="AIW186" s="20"/>
      <c r="AIX186" s="20"/>
      <c r="AIY186" s="20"/>
      <c r="AIZ186" s="20"/>
      <c r="AJA186" s="20"/>
      <c r="AJB186" s="20"/>
      <c r="AJC186" s="20"/>
      <c r="AJD186" s="20"/>
      <c r="AJE186" s="20"/>
      <c r="AJF186" s="20"/>
      <c r="AJG186" s="20"/>
      <c r="AJH186" s="20"/>
      <c r="AJI186" s="20"/>
      <c r="AJJ186" s="20"/>
      <c r="AJK186" s="20"/>
      <c r="AJL186" s="20"/>
      <c r="AJM186" s="20"/>
      <c r="AJN186" s="20"/>
      <c r="AJO186" s="20"/>
      <c r="AJP186" s="20"/>
      <c r="AJQ186" s="20"/>
      <c r="AJR186" s="20"/>
      <c r="AJS186" s="20"/>
      <c r="AJT186" s="20"/>
      <c r="AJU186" s="20"/>
      <c r="AJV186" s="20"/>
      <c r="AJW186" s="20"/>
      <c r="AJX186" s="20"/>
      <c r="AJY186" s="20"/>
      <c r="AJZ186" s="20"/>
      <c r="AKA186" s="20"/>
      <c r="AKB186" s="20"/>
      <c r="AKC186" s="20"/>
      <c r="AKD186" s="20"/>
      <c r="AKE186" s="20"/>
      <c r="AKF186" s="20"/>
      <c r="AKG186" s="20"/>
      <c r="AKH186" s="20"/>
      <c r="AKI186" s="20"/>
      <c r="AKJ186" s="20"/>
      <c r="AKK186" s="20"/>
      <c r="AKL186" s="20"/>
      <c r="AKM186" s="20"/>
      <c r="AKN186" s="20"/>
      <c r="AKO186" s="20"/>
      <c r="AKP186" s="20"/>
      <c r="AKQ186" s="20"/>
      <c r="AKR186" s="20"/>
      <c r="AKS186" s="20"/>
      <c r="AKT186" s="20"/>
      <c r="AKU186" s="20"/>
      <c r="AKV186" s="20"/>
      <c r="AKW186" s="20"/>
      <c r="AKX186" s="20"/>
      <c r="AKY186" s="20"/>
      <c r="AKZ186" s="20"/>
      <c r="ALA186" s="20"/>
      <c r="ALB186" s="20"/>
      <c r="ALC186" s="20"/>
      <c r="ALD186" s="20"/>
      <c r="ALE186" s="20"/>
      <c r="ALF186" s="20"/>
      <c r="ALG186" s="20"/>
      <c r="ALH186" s="20"/>
      <c r="ALI186" s="20"/>
      <c r="ALJ186" s="20"/>
      <c r="ALK186" s="20"/>
      <c r="ALL186" s="20"/>
      <c r="ALM186" s="20"/>
      <c r="ALN186" s="20"/>
      <c r="ALO186" s="20"/>
      <c r="ALP186" s="20"/>
      <c r="ALQ186" s="20"/>
      <c r="ALR186" s="20"/>
      <c r="ALS186" s="20"/>
      <c r="ALT186" s="20"/>
      <c r="ALU186" s="20"/>
      <c r="ALV186" s="20"/>
      <c r="ALW186" s="20"/>
      <c r="ALX186" s="20"/>
      <c r="ALY186" s="20"/>
      <c r="ALZ186" s="20"/>
      <c r="AMA186" s="20"/>
      <c r="AMB186" s="20"/>
      <c r="AMC186" s="20"/>
      <c r="AMD186" s="20"/>
      <c r="AME186" s="20"/>
      <c r="AMF186" s="20"/>
      <c r="AMG186" s="20"/>
      <c r="AMH186" s="20"/>
      <c r="AMI186" s="20"/>
      <c r="AMJ186" s="20"/>
      <c r="AMK186" s="20"/>
    </row>
    <row r="187" spans="1:1025" s="8" customFormat="1" ht="12.75" x14ac:dyDescent="0.2">
      <c r="A187" s="6" t="s">
        <v>123</v>
      </c>
      <c r="B187" s="7"/>
      <c r="C187" s="113">
        <f>C185+C186+C184+C180</f>
        <v>395.4100000000326</v>
      </c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opLeftCell="A37" zoomScaleNormal="100" workbookViewId="0">
      <selection activeCell="H72" sqref="H72"/>
    </sheetView>
  </sheetViews>
  <sheetFormatPr baseColWidth="10" defaultColWidth="9.140625" defaultRowHeight="15" x14ac:dyDescent="0.25"/>
  <cols>
    <col min="1" max="1" width="38.140625" style="24" customWidth="1"/>
    <col min="2" max="6" width="11.28515625" style="24" customWidth="1"/>
    <col min="7" max="1025" width="10.28515625" style="24" customWidth="1"/>
  </cols>
  <sheetData>
    <row r="1" spans="1:6" x14ac:dyDescent="0.25">
      <c r="A1" s="25" t="s">
        <v>124</v>
      </c>
    </row>
    <row r="3" spans="1:6" s="29" customFormat="1" ht="30" x14ac:dyDescent="0.25">
      <c r="A3" s="26"/>
      <c r="B3" s="26" t="s">
        <v>125</v>
      </c>
      <c r="C3" s="26" t="s">
        <v>126</v>
      </c>
      <c r="D3" s="27" t="s">
        <v>127</v>
      </c>
      <c r="E3" s="26" t="s">
        <v>128</v>
      </c>
      <c r="F3" s="28" t="s">
        <v>129</v>
      </c>
    </row>
    <row r="4" spans="1:6" x14ac:dyDescent="0.25">
      <c r="A4" s="30"/>
      <c r="B4" s="30"/>
      <c r="C4" s="30"/>
      <c r="D4" s="30"/>
      <c r="E4" s="30"/>
      <c r="F4" s="31"/>
    </row>
    <row r="5" spans="1:6" x14ac:dyDescent="0.25">
      <c r="A5" s="32" t="s">
        <v>130</v>
      </c>
      <c r="B5" s="32"/>
      <c r="C5" s="32">
        <v>4</v>
      </c>
      <c r="D5" s="32"/>
      <c r="E5" s="32"/>
      <c r="F5" s="32">
        <f>SUM(F6:F7)</f>
        <v>9720</v>
      </c>
    </row>
    <row r="6" spans="1:6" x14ac:dyDescent="0.25">
      <c r="A6" s="30" t="s">
        <v>131</v>
      </c>
      <c r="B6" s="30">
        <v>270</v>
      </c>
      <c r="C6" s="30">
        <v>1</v>
      </c>
      <c r="D6" s="30">
        <f>B6*C6</f>
        <v>270</v>
      </c>
      <c r="E6" s="30">
        <v>12</v>
      </c>
      <c r="F6" s="31">
        <f>D6*E6</f>
        <v>3240</v>
      </c>
    </row>
    <row r="7" spans="1:6" x14ac:dyDescent="0.25">
      <c r="A7" s="33"/>
      <c r="B7" s="30">
        <v>270</v>
      </c>
      <c r="C7" s="30">
        <v>2</v>
      </c>
      <c r="D7" s="30">
        <f>B7*C7</f>
        <v>540</v>
      </c>
      <c r="E7" s="30">
        <v>12</v>
      </c>
      <c r="F7" s="31">
        <f>D7*E7</f>
        <v>6480</v>
      </c>
    </row>
    <row r="8" spans="1:6" x14ac:dyDescent="0.25">
      <c r="A8" s="33"/>
      <c r="B8" s="30"/>
      <c r="C8" s="30"/>
      <c r="D8" s="30"/>
      <c r="E8" s="30"/>
      <c r="F8" s="31"/>
    </row>
    <row r="9" spans="1:6" x14ac:dyDescent="0.25">
      <c r="A9" s="32" t="s">
        <v>398</v>
      </c>
      <c r="B9" s="32"/>
      <c r="C9" s="32">
        <f>SUM(C10:C11)</f>
        <v>3</v>
      </c>
      <c r="D9" s="32"/>
      <c r="E9" s="32"/>
      <c r="F9" s="32">
        <f>SUM(F10:F11)</f>
        <v>7800</v>
      </c>
    </row>
    <row r="10" spans="1:6" x14ac:dyDescent="0.25">
      <c r="A10" s="33" t="s">
        <v>132</v>
      </c>
      <c r="B10" s="30">
        <v>270</v>
      </c>
      <c r="C10" s="30">
        <v>2</v>
      </c>
      <c r="D10" s="30">
        <f>B10*C10</f>
        <v>540</v>
      </c>
      <c r="E10" s="30">
        <v>12</v>
      </c>
      <c r="F10" s="31">
        <f>D10*E10</f>
        <v>6480</v>
      </c>
    </row>
    <row r="11" spans="1:6" x14ac:dyDescent="0.25">
      <c r="A11" s="30" t="s">
        <v>133</v>
      </c>
      <c r="B11" s="30">
        <v>120</v>
      </c>
      <c r="C11" s="30">
        <v>1</v>
      </c>
      <c r="D11" s="30">
        <f>B11*C11</f>
        <v>120</v>
      </c>
      <c r="E11" s="30">
        <v>11</v>
      </c>
      <c r="F11" s="31">
        <f>D11*E11</f>
        <v>1320</v>
      </c>
    </row>
    <row r="12" spans="1:6" x14ac:dyDescent="0.25">
      <c r="A12" s="33"/>
      <c r="B12" s="30"/>
      <c r="C12" s="30"/>
      <c r="D12" s="30"/>
      <c r="E12" s="30"/>
      <c r="F12" s="31"/>
    </row>
    <row r="13" spans="1:6" x14ac:dyDescent="0.25">
      <c r="A13" s="32" t="s">
        <v>399</v>
      </c>
      <c r="B13" s="32"/>
      <c r="C13" s="32">
        <f>SUM(C14:C15)</f>
        <v>2</v>
      </c>
      <c r="D13" s="32"/>
      <c r="E13" s="32"/>
      <c r="F13" s="32">
        <f>SUM(F14:F15)</f>
        <v>3960</v>
      </c>
    </row>
    <row r="14" spans="1:6" x14ac:dyDescent="0.25">
      <c r="A14" s="33" t="s">
        <v>132</v>
      </c>
      <c r="B14" s="30">
        <v>240</v>
      </c>
      <c r="C14" s="30">
        <v>1</v>
      </c>
      <c r="D14" s="30">
        <f>B14*C14</f>
        <v>240</v>
      </c>
      <c r="E14" s="30">
        <v>11</v>
      </c>
      <c r="F14" s="31">
        <f>D14*E14</f>
        <v>2640</v>
      </c>
    </row>
    <row r="15" spans="1:6" x14ac:dyDescent="0.25">
      <c r="A15" s="33" t="s">
        <v>134</v>
      </c>
      <c r="B15" s="30">
        <v>120</v>
      </c>
      <c r="C15" s="30">
        <v>1</v>
      </c>
      <c r="D15" s="30">
        <f>B15*C15</f>
        <v>120</v>
      </c>
      <c r="E15" s="30">
        <v>11</v>
      </c>
      <c r="F15" s="31">
        <f>D15*E15</f>
        <v>1320</v>
      </c>
    </row>
    <row r="16" spans="1:6" x14ac:dyDescent="0.25">
      <c r="A16" s="33"/>
      <c r="B16" s="30"/>
      <c r="C16" s="30"/>
      <c r="D16" s="30"/>
      <c r="E16" s="30"/>
      <c r="F16" s="31"/>
    </row>
    <row r="17" spans="1:6" x14ac:dyDescent="0.25">
      <c r="A17" s="32" t="s">
        <v>76</v>
      </c>
      <c r="B17" s="32"/>
      <c r="C17" s="32">
        <f>SUM(C18:C19)</f>
        <v>3</v>
      </c>
      <c r="D17" s="32"/>
      <c r="E17" s="32"/>
      <c r="F17" s="32">
        <f>SUM(F18:F19)</f>
        <v>5280</v>
      </c>
    </row>
    <row r="18" spans="1:6" x14ac:dyDescent="0.25">
      <c r="A18" s="33" t="s">
        <v>132</v>
      </c>
      <c r="B18" s="30">
        <v>240</v>
      </c>
      <c r="C18" s="30">
        <v>1</v>
      </c>
      <c r="D18" s="30">
        <f>B18*C18</f>
        <v>240</v>
      </c>
      <c r="E18" s="30">
        <v>11</v>
      </c>
      <c r="F18" s="31">
        <f>D18*E18</f>
        <v>2640</v>
      </c>
    </row>
    <row r="19" spans="1:6" x14ac:dyDescent="0.25">
      <c r="A19" s="33" t="s">
        <v>134</v>
      </c>
      <c r="B19" s="30">
        <v>120</v>
      </c>
      <c r="C19" s="30">
        <v>2</v>
      </c>
      <c r="D19" s="30">
        <f>B19*C19</f>
        <v>240</v>
      </c>
      <c r="E19" s="30">
        <v>11</v>
      </c>
      <c r="F19" s="31">
        <f>D19*E19</f>
        <v>2640</v>
      </c>
    </row>
    <row r="20" spans="1:6" x14ac:dyDescent="0.25">
      <c r="A20" s="33"/>
      <c r="B20" s="30"/>
      <c r="C20" s="30"/>
      <c r="D20" s="30"/>
      <c r="E20" s="30"/>
      <c r="F20" s="31"/>
    </row>
    <row r="21" spans="1:6" x14ac:dyDescent="0.25">
      <c r="A21" s="32" t="s">
        <v>78</v>
      </c>
      <c r="B21" s="32"/>
      <c r="C21" s="32">
        <f>SUM(C22:C23)</f>
        <v>2</v>
      </c>
      <c r="D21" s="32"/>
      <c r="E21" s="32"/>
      <c r="F21" s="32">
        <f>SUM(F22:F23)</f>
        <v>3960</v>
      </c>
    </row>
    <row r="22" spans="1:6" x14ac:dyDescent="0.25">
      <c r="A22" s="33" t="s">
        <v>132</v>
      </c>
      <c r="B22" s="30">
        <v>240</v>
      </c>
      <c r="C22" s="30">
        <v>1</v>
      </c>
      <c r="D22" s="30">
        <f>B22*C22</f>
        <v>240</v>
      </c>
      <c r="E22" s="30">
        <v>11</v>
      </c>
      <c r="F22" s="31">
        <f>D22*E22</f>
        <v>2640</v>
      </c>
    </row>
    <row r="23" spans="1:6" x14ac:dyDescent="0.25">
      <c r="A23" s="30" t="s">
        <v>133</v>
      </c>
      <c r="B23" s="30">
        <v>120</v>
      </c>
      <c r="C23" s="30">
        <v>1</v>
      </c>
      <c r="D23" s="30">
        <f>B23*C23</f>
        <v>120</v>
      </c>
      <c r="E23" s="30">
        <v>11</v>
      </c>
      <c r="F23" s="31">
        <f>D23*E23</f>
        <v>1320</v>
      </c>
    </row>
    <row r="24" spans="1:6" x14ac:dyDescent="0.25">
      <c r="A24" s="30"/>
      <c r="B24" s="30"/>
      <c r="C24" s="30"/>
      <c r="D24" s="30"/>
      <c r="E24" s="30"/>
      <c r="F24" s="31"/>
    </row>
    <row r="25" spans="1:6" x14ac:dyDescent="0.25">
      <c r="A25" s="32" t="s">
        <v>79</v>
      </c>
      <c r="B25" s="34"/>
      <c r="C25" s="34">
        <f>SUM(C26:C27)</f>
        <v>4</v>
      </c>
      <c r="D25" s="34"/>
      <c r="E25" s="34"/>
      <c r="F25" s="34">
        <f>SUM(F26:F27)</f>
        <v>6600</v>
      </c>
    </row>
    <row r="26" spans="1:6" x14ac:dyDescent="0.25">
      <c r="A26" s="35" t="s">
        <v>132</v>
      </c>
      <c r="B26" s="36">
        <v>240</v>
      </c>
      <c r="C26" s="36">
        <v>1</v>
      </c>
      <c r="D26" s="30">
        <v>240</v>
      </c>
      <c r="E26" s="36">
        <v>11</v>
      </c>
      <c r="F26" s="31">
        <f>D26*E26</f>
        <v>2640</v>
      </c>
    </row>
    <row r="27" spans="1:6" x14ac:dyDescent="0.25">
      <c r="A27" s="36" t="s">
        <v>134</v>
      </c>
      <c r="B27" s="36">
        <v>120</v>
      </c>
      <c r="C27" s="36">
        <v>3</v>
      </c>
      <c r="D27" s="30">
        <f>B27*C27</f>
        <v>360</v>
      </c>
      <c r="E27" s="36">
        <v>11</v>
      </c>
      <c r="F27" s="31">
        <f>D27*E27</f>
        <v>3960</v>
      </c>
    </row>
    <row r="28" spans="1:6" x14ac:dyDescent="0.25">
      <c r="A28" s="33"/>
      <c r="B28" s="30"/>
      <c r="C28" s="30"/>
      <c r="D28" s="30"/>
      <c r="E28" s="30"/>
      <c r="F28" s="31"/>
    </row>
    <row r="29" spans="1:6" x14ac:dyDescent="0.25">
      <c r="A29" s="32" t="s">
        <v>421</v>
      </c>
      <c r="B29" s="34"/>
      <c r="C29" s="34">
        <f>SUM(C30:C31)</f>
        <v>2</v>
      </c>
      <c r="D29" s="34"/>
      <c r="E29" s="34"/>
      <c r="F29" s="34">
        <f>SUM(F30:F31)</f>
        <v>2970</v>
      </c>
    </row>
    <row r="30" spans="1:6" x14ac:dyDescent="0.25">
      <c r="A30" s="33" t="s">
        <v>132</v>
      </c>
      <c r="B30" s="30">
        <v>150</v>
      </c>
      <c r="C30" s="30">
        <v>1</v>
      </c>
      <c r="D30" s="30">
        <f>B30*C30</f>
        <v>150</v>
      </c>
      <c r="E30" s="30">
        <v>11</v>
      </c>
      <c r="F30" s="31">
        <f>D30*E30</f>
        <v>1650</v>
      </c>
    </row>
    <row r="31" spans="1:6" x14ac:dyDescent="0.25">
      <c r="A31" s="30" t="s">
        <v>133</v>
      </c>
      <c r="B31" s="30">
        <v>120</v>
      </c>
      <c r="C31" s="30">
        <v>1</v>
      </c>
      <c r="D31" s="30">
        <f>B31*C31</f>
        <v>120</v>
      </c>
      <c r="E31" s="30">
        <v>11</v>
      </c>
      <c r="F31" s="31">
        <f>D31*E31</f>
        <v>1320</v>
      </c>
    </row>
    <row r="32" spans="1:6" x14ac:dyDescent="0.25">
      <c r="A32" s="33"/>
      <c r="B32" s="30"/>
      <c r="C32" s="30"/>
      <c r="D32" s="30"/>
      <c r="E32" s="30"/>
      <c r="F32" s="31"/>
    </row>
    <row r="33" spans="1:6" x14ac:dyDescent="0.25">
      <c r="A33" s="32" t="s">
        <v>400</v>
      </c>
      <c r="B33" s="34"/>
      <c r="C33" s="34">
        <f>SUM(C34:C35)</f>
        <v>2</v>
      </c>
      <c r="D33" s="34"/>
      <c r="E33" s="34"/>
      <c r="F33" s="34">
        <f>SUM(F34:F35)</f>
        <v>2970</v>
      </c>
    </row>
    <row r="34" spans="1:6" x14ac:dyDescent="0.25">
      <c r="A34" s="33" t="s">
        <v>132</v>
      </c>
      <c r="B34" s="30">
        <v>150</v>
      </c>
      <c r="C34" s="30">
        <v>1</v>
      </c>
      <c r="D34" s="30">
        <f>B34*C34</f>
        <v>150</v>
      </c>
      <c r="E34" s="30">
        <v>11</v>
      </c>
      <c r="F34" s="31">
        <f>D34*E34</f>
        <v>1650</v>
      </c>
    </row>
    <row r="35" spans="1:6" x14ac:dyDescent="0.25">
      <c r="A35" s="33" t="s">
        <v>134</v>
      </c>
      <c r="B35" s="30">
        <v>120</v>
      </c>
      <c r="C35" s="30">
        <v>1</v>
      </c>
      <c r="D35" s="30">
        <f>B35*C35</f>
        <v>120</v>
      </c>
      <c r="E35" s="30">
        <v>11</v>
      </c>
      <c r="F35" s="31">
        <f>D35*E35</f>
        <v>1320</v>
      </c>
    </row>
    <row r="36" spans="1:6" x14ac:dyDescent="0.25">
      <c r="A36" s="33"/>
      <c r="B36" s="30"/>
      <c r="C36" s="30"/>
      <c r="D36" s="30"/>
      <c r="E36" s="30"/>
      <c r="F36" s="31"/>
    </row>
    <row r="37" spans="1:6" x14ac:dyDescent="0.25">
      <c r="A37" s="32" t="s">
        <v>402</v>
      </c>
      <c r="B37" s="34"/>
      <c r="C37" s="34">
        <f>SUM(C38:C39)</f>
        <v>4</v>
      </c>
      <c r="D37" s="34"/>
      <c r="E37" s="34"/>
      <c r="F37" s="34">
        <f>F38+F39</f>
        <v>6600</v>
      </c>
    </row>
    <row r="38" spans="1:6" x14ac:dyDescent="0.25">
      <c r="A38" s="33" t="s">
        <v>132</v>
      </c>
      <c r="B38" s="30">
        <v>240</v>
      </c>
      <c r="C38" s="30">
        <v>1</v>
      </c>
      <c r="D38" s="30">
        <f>B38*C38</f>
        <v>240</v>
      </c>
      <c r="E38" s="30">
        <v>11</v>
      </c>
      <c r="F38" s="31">
        <f>D38*E38</f>
        <v>2640</v>
      </c>
    </row>
    <row r="39" spans="1:6" x14ac:dyDescent="0.25">
      <c r="A39" s="30" t="s">
        <v>133</v>
      </c>
      <c r="B39" s="30">
        <v>120</v>
      </c>
      <c r="C39" s="30">
        <v>3</v>
      </c>
      <c r="D39" s="30">
        <f>B39*C39</f>
        <v>360</v>
      </c>
      <c r="E39" s="30">
        <v>11</v>
      </c>
      <c r="F39" s="31">
        <f>D39*E39</f>
        <v>3960</v>
      </c>
    </row>
    <row r="40" spans="1:6" x14ac:dyDescent="0.25">
      <c r="A40" s="30"/>
      <c r="B40" s="30"/>
      <c r="C40" s="30"/>
      <c r="D40" s="30"/>
      <c r="E40" s="30"/>
      <c r="F40" s="31"/>
    </row>
    <row r="41" spans="1:6" x14ac:dyDescent="0.25">
      <c r="A41" s="32" t="s">
        <v>77</v>
      </c>
      <c r="B41" s="34"/>
      <c r="C41" s="34">
        <f>SUM(C42:C43)</f>
        <v>2</v>
      </c>
      <c r="D41" s="34"/>
      <c r="E41" s="34"/>
      <c r="F41" s="34">
        <f>SUM(F42:F43)</f>
        <v>2860</v>
      </c>
    </row>
    <row r="42" spans="1:6" x14ac:dyDescent="0.25">
      <c r="A42" s="33" t="s">
        <v>132</v>
      </c>
      <c r="B42" s="30">
        <v>140</v>
      </c>
      <c r="C42" s="30">
        <v>1</v>
      </c>
      <c r="D42" s="30">
        <f>B42*C42</f>
        <v>140</v>
      </c>
      <c r="E42" s="30">
        <v>11</v>
      </c>
      <c r="F42" s="31">
        <f>D42*E42</f>
        <v>1540</v>
      </c>
    </row>
    <row r="43" spans="1:6" x14ac:dyDescent="0.25">
      <c r="A43" s="30" t="s">
        <v>133</v>
      </c>
      <c r="B43" s="30">
        <v>120</v>
      </c>
      <c r="C43" s="30">
        <v>1</v>
      </c>
      <c r="D43" s="30">
        <f>B43*C43</f>
        <v>120</v>
      </c>
      <c r="E43" s="30">
        <v>11</v>
      </c>
      <c r="F43" s="31">
        <f>D43*E43</f>
        <v>1320</v>
      </c>
    </row>
    <row r="44" spans="1:6" x14ac:dyDescent="0.25">
      <c r="A44" s="33"/>
      <c r="B44" s="30"/>
      <c r="C44" s="30"/>
      <c r="D44" s="30"/>
      <c r="E44" s="30"/>
      <c r="F44" s="31"/>
    </row>
    <row r="45" spans="1:6" x14ac:dyDescent="0.25">
      <c r="A45" s="32" t="s">
        <v>405</v>
      </c>
      <c r="B45" s="34"/>
      <c r="C45" s="34">
        <f>SUM(C46:C48)</f>
        <v>3</v>
      </c>
      <c r="D45" s="34"/>
      <c r="E45" s="34"/>
      <c r="F45" s="34">
        <f>SUM(F46:F48)</f>
        <v>5160</v>
      </c>
    </row>
    <row r="46" spans="1:6" x14ac:dyDescent="0.25">
      <c r="A46" s="33" t="s">
        <v>132</v>
      </c>
      <c r="B46" s="30">
        <v>240</v>
      </c>
      <c r="C46" s="30">
        <v>1</v>
      </c>
      <c r="D46" s="30">
        <f>B46*C46</f>
        <v>240</v>
      </c>
      <c r="E46" s="30">
        <v>11</v>
      </c>
      <c r="F46" s="31">
        <f>D46*E46</f>
        <v>2640</v>
      </c>
    </row>
    <row r="47" spans="1:6" x14ac:dyDescent="0.25">
      <c r="A47" s="30" t="s">
        <v>133</v>
      </c>
      <c r="B47" s="30">
        <v>120</v>
      </c>
      <c r="C47" s="30">
        <v>1</v>
      </c>
      <c r="D47" s="30">
        <f>B47*C47</f>
        <v>120</v>
      </c>
      <c r="E47" s="30">
        <v>11</v>
      </c>
      <c r="F47" s="31">
        <f>D47*E47</f>
        <v>1320</v>
      </c>
    </row>
    <row r="48" spans="1:6" x14ac:dyDescent="0.25">
      <c r="A48" s="30" t="s">
        <v>135</v>
      </c>
      <c r="B48" s="30">
        <v>120</v>
      </c>
      <c r="C48" s="30">
        <v>1</v>
      </c>
      <c r="D48" s="30">
        <f>C48*B48</f>
        <v>120</v>
      </c>
      <c r="E48" s="30">
        <v>10</v>
      </c>
      <c r="F48" s="31">
        <f>E48*D48</f>
        <v>1200</v>
      </c>
    </row>
    <row r="49" spans="1:6" x14ac:dyDescent="0.25">
      <c r="A49" s="30"/>
      <c r="B49" s="30"/>
      <c r="C49" s="30"/>
      <c r="D49" s="30"/>
      <c r="E49" s="30"/>
      <c r="F49" s="31"/>
    </row>
    <row r="50" spans="1:6" x14ac:dyDescent="0.25">
      <c r="A50" s="34" t="s">
        <v>81</v>
      </c>
      <c r="B50" s="34"/>
      <c r="C50" s="34">
        <v>10.5</v>
      </c>
      <c r="D50" s="34"/>
      <c r="E50" s="34"/>
      <c r="F50" s="34">
        <f>SUM(F51+F53+F54+F55)</f>
        <v>22250</v>
      </c>
    </row>
    <row r="51" spans="1:6" x14ac:dyDescent="0.25">
      <c r="A51" s="30" t="s">
        <v>136</v>
      </c>
      <c r="B51" s="30">
        <v>250</v>
      </c>
      <c r="C51" s="30">
        <v>4.5</v>
      </c>
      <c r="D51" s="30">
        <f>B51*C51</f>
        <v>1125</v>
      </c>
      <c r="E51" s="30">
        <v>12</v>
      </c>
      <c r="F51" s="31">
        <f>D51*E51</f>
        <v>13500</v>
      </c>
    </row>
    <row r="52" spans="1:6" x14ac:dyDescent="0.25">
      <c r="A52" s="30" t="s">
        <v>137</v>
      </c>
      <c r="B52" s="30">
        <v>250</v>
      </c>
      <c r="C52" s="30">
        <v>2</v>
      </c>
      <c r="D52" s="30">
        <f>C52*B52</f>
        <v>500</v>
      </c>
      <c r="E52" s="30">
        <v>12</v>
      </c>
      <c r="F52" s="37">
        <f>E52*D52</f>
        <v>6000</v>
      </c>
    </row>
    <row r="53" spans="1:6" x14ac:dyDescent="0.25">
      <c r="A53" s="30" t="s">
        <v>138</v>
      </c>
      <c r="B53" s="30">
        <v>250</v>
      </c>
      <c r="C53" s="30">
        <v>1</v>
      </c>
      <c r="D53" s="30">
        <f>C53*B53</f>
        <v>250</v>
      </c>
      <c r="E53" s="30">
        <v>12</v>
      </c>
      <c r="F53" s="31">
        <f>E53*D53</f>
        <v>3000</v>
      </c>
    </row>
    <row r="54" spans="1:6" x14ac:dyDescent="0.25">
      <c r="A54" s="30" t="s">
        <v>139</v>
      </c>
      <c r="B54" s="30">
        <v>125</v>
      </c>
      <c r="C54" s="30">
        <v>2</v>
      </c>
      <c r="D54" s="30">
        <f>C54*B54</f>
        <v>250</v>
      </c>
      <c r="E54" s="30">
        <v>11</v>
      </c>
      <c r="F54" s="31">
        <f>E54*D54</f>
        <v>2750</v>
      </c>
    </row>
    <row r="55" spans="1:6" x14ac:dyDescent="0.25">
      <c r="A55" s="97" t="s">
        <v>140</v>
      </c>
      <c r="B55" s="97">
        <v>250</v>
      </c>
      <c r="C55" s="97">
        <v>1</v>
      </c>
      <c r="D55" s="97">
        <f>C55*B55</f>
        <v>250</v>
      </c>
      <c r="E55" s="97">
        <v>12</v>
      </c>
      <c r="F55" s="98">
        <f>E55*D55</f>
        <v>3000</v>
      </c>
    </row>
    <row r="56" spans="1:6" x14ac:dyDescent="0.25">
      <c r="A56" s="30"/>
      <c r="B56" s="30"/>
      <c r="C56" s="30"/>
      <c r="D56" s="30"/>
      <c r="E56" s="30"/>
      <c r="F56" s="99"/>
    </row>
    <row r="57" spans="1:6" x14ac:dyDescent="0.25">
      <c r="A57" s="100" t="s">
        <v>401</v>
      </c>
      <c r="B57" s="100"/>
      <c r="C57" s="100">
        <f>SUM(C58:C59)</f>
        <v>1</v>
      </c>
      <c r="D57" s="100"/>
      <c r="E57" s="100"/>
      <c r="F57" s="100">
        <f>SUM(F58:F59)</f>
        <v>1650</v>
      </c>
    </row>
    <row r="58" spans="1:6" x14ac:dyDescent="0.25">
      <c r="A58" s="30" t="s">
        <v>132</v>
      </c>
      <c r="B58" s="30">
        <v>150</v>
      </c>
      <c r="C58" s="30">
        <v>1</v>
      </c>
      <c r="D58" s="30">
        <f>B58*C58</f>
        <v>150</v>
      </c>
      <c r="E58" s="30">
        <v>11</v>
      </c>
      <c r="F58" s="99">
        <f>D58*E58</f>
        <v>1650</v>
      </c>
    </row>
    <row r="59" spans="1:6" x14ac:dyDescent="0.25">
      <c r="A59" s="30" t="s">
        <v>133</v>
      </c>
      <c r="B59" s="30">
        <v>120</v>
      </c>
      <c r="C59" s="30">
        <v>0</v>
      </c>
      <c r="D59" s="30">
        <f>B59*C59</f>
        <v>0</v>
      </c>
      <c r="E59" s="30">
        <v>11</v>
      </c>
      <c r="F59" s="99">
        <f>D59*E59</f>
        <v>0</v>
      </c>
    </row>
    <row r="60" spans="1:6" x14ac:dyDescent="0.25">
      <c r="A60" s="30"/>
      <c r="B60" s="30"/>
      <c r="C60" s="30"/>
      <c r="D60" s="30"/>
      <c r="E60" s="30"/>
      <c r="F60" s="99"/>
    </row>
    <row r="61" spans="1:6" x14ac:dyDescent="0.25">
      <c r="A61" s="100" t="s">
        <v>403</v>
      </c>
      <c r="B61" s="100"/>
      <c r="C61" s="100">
        <f>SUM(C62:C63)</f>
        <v>3</v>
      </c>
      <c r="D61" s="100"/>
      <c r="E61" s="100"/>
      <c r="F61" s="100">
        <f>SUM(F62:F63)</f>
        <v>5280</v>
      </c>
    </row>
    <row r="62" spans="1:6" x14ac:dyDescent="0.25">
      <c r="A62" s="30" t="s">
        <v>132</v>
      </c>
      <c r="B62" s="30">
        <v>240</v>
      </c>
      <c r="C62" s="30">
        <v>1</v>
      </c>
      <c r="D62" s="30">
        <f>B62*C62</f>
        <v>240</v>
      </c>
      <c r="E62" s="30">
        <v>11</v>
      </c>
      <c r="F62" s="99">
        <f>D62*E62</f>
        <v>2640</v>
      </c>
    </row>
    <row r="63" spans="1:6" x14ac:dyDescent="0.25">
      <c r="A63" s="30" t="s">
        <v>133</v>
      </c>
      <c r="B63" s="30">
        <v>120</v>
      </c>
      <c r="C63" s="30">
        <v>2</v>
      </c>
      <c r="D63" s="30">
        <f>B63*C63</f>
        <v>240</v>
      </c>
      <c r="E63" s="30">
        <v>11</v>
      </c>
      <c r="F63" s="99">
        <f>D63*E63</f>
        <v>2640</v>
      </c>
    </row>
    <row r="64" spans="1:6" x14ac:dyDescent="0.25">
      <c r="A64" s="30"/>
      <c r="B64" s="30"/>
      <c r="C64" s="30"/>
      <c r="D64" s="30"/>
      <c r="E64" s="30"/>
      <c r="F64" s="99"/>
    </row>
    <row r="65" spans="1:6" x14ac:dyDescent="0.25">
      <c r="A65" s="100" t="s">
        <v>404</v>
      </c>
      <c r="B65" s="100"/>
      <c r="C65" s="100">
        <f>SUM(C66:C67)</f>
        <v>1</v>
      </c>
      <c r="D65" s="100"/>
      <c r="E65" s="100"/>
      <c r="F65" s="100">
        <f>SUM(F66:F67)</f>
        <v>1650</v>
      </c>
    </row>
    <row r="66" spans="1:6" x14ac:dyDescent="0.25">
      <c r="A66" s="30" t="s">
        <v>132</v>
      </c>
      <c r="B66" s="30">
        <v>150</v>
      </c>
      <c r="C66" s="30">
        <v>1</v>
      </c>
      <c r="D66" s="30">
        <f>B66*C66</f>
        <v>150</v>
      </c>
      <c r="E66" s="30">
        <v>11</v>
      </c>
      <c r="F66" s="99">
        <f>D66*E66</f>
        <v>1650</v>
      </c>
    </row>
    <row r="67" spans="1:6" x14ac:dyDescent="0.25">
      <c r="A67" s="30" t="s">
        <v>133</v>
      </c>
      <c r="B67" s="30">
        <v>120</v>
      </c>
      <c r="C67" s="30">
        <v>0</v>
      </c>
      <c r="D67" s="30">
        <f>B67*C67</f>
        <v>0</v>
      </c>
      <c r="E67" s="30">
        <v>11</v>
      </c>
      <c r="F67" s="99">
        <f>D67*E67</f>
        <v>0</v>
      </c>
    </row>
    <row r="68" spans="1:6" x14ac:dyDescent="0.25">
      <c r="A68" s="30"/>
      <c r="B68" s="30"/>
      <c r="C68" s="30"/>
      <c r="D68" s="30"/>
      <c r="E68" s="30"/>
      <c r="F68" s="99"/>
    </row>
    <row r="69" spans="1:6" x14ac:dyDescent="0.25">
      <c r="A69" s="100"/>
      <c r="B69" s="100"/>
      <c r="C69" s="100"/>
      <c r="D69" s="100"/>
      <c r="E69" s="100"/>
      <c r="F69" s="100">
        <f>SUM(F5,F9,F13,F17,F21,F25,F29,F33,F37,F41,F45,F50,F57,F61,F65)</f>
        <v>88710</v>
      </c>
    </row>
  </sheetData>
  <pageMargins left="0.7" right="0.7" top="0.79027777777777797" bottom="0.79027777777777797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>
      <selection activeCell="B3" sqref="B3"/>
    </sheetView>
  </sheetViews>
  <sheetFormatPr baseColWidth="10" defaultColWidth="9.140625" defaultRowHeight="15" x14ac:dyDescent="0.25"/>
  <cols>
    <col min="1" max="1" width="47.5703125" style="24" customWidth="1"/>
    <col min="2" max="3" width="12.28515625" style="24" customWidth="1"/>
    <col min="4" max="4" width="14.5703125" style="24" customWidth="1"/>
    <col min="5" max="5" width="12.7109375" style="24" customWidth="1"/>
    <col min="6" max="6" width="13.5703125" style="24" customWidth="1"/>
    <col min="7" max="1025" width="10.28515625" style="24" customWidth="1"/>
  </cols>
  <sheetData>
    <row r="1" spans="1:6" x14ac:dyDescent="0.25">
      <c r="A1" s="25" t="s">
        <v>141</v>
      </c>
    </row>
    <row r="3" spans="1:6" x14ac:dyDescent="0.25">
      <c r="A3" s="30" t="s">
        <v>142</v>
      </c>
      <c r="B3" s="96">
        <v>462486.55</v>
      </c>
      <c r="C3" s="39" t="s">
        <v>143</v>
      </c>
    </row>
    <row r="4" spans="1:6" x14ac:dyDescent="0.25">
      <c r="A4" s="40" t="s">
        <v>144</v>
      </c>
      <c r="B4" s="41">
        <f>B3*0.1</f>
        <v>46248.654999999999</v>
      </c>
    </row>
    <row r="5" spans="1:6" x14ac:dyDescent="0.25">
      <c r="A5" s="42" t="s">
        <v>145</v>
      </c>
      <c r="B5" s="42">
        <f>B3*0.05</f>
        <v>23124.327499999999</v>
      </c>
    </row>
    <row r="6" spans="1:6" x14ac:dyDescent="0.25">
      <c r="A6" s="43" t="s">
        <v>146</v>
      </c>
      <c r="B6" s="43">
        <f>B3*0.05</f>
        <v>23124.327499999999</v>
      </c>
    </row>
    <row r="7" spans="1:6" ht="16.5" customHeight="1" x14ac:dyDescent="0.25"/>
    <row r="8" spans="1:6" ht="15" customHeight="1" x14ac:dyDescent="0.25"/>
    <row r="9" spans="1:6" s="29" customFormat="1" ht="15" customHeight="1" x14ac:dyDescent="0.25">
      <c r="A9" s="26"/>
      <c r="B9" s="44" t="s">
        <v>147</v>
      </c>
      <c r="C9" s="45" t="s">
        <v>148</v>
      </c>
      <c r="D9" s="46" t="s">
        <v>149</v>
      </c>
      <c r="E9" s="47" t="s">
        <v>150</v>
      </c>
      <c r="F9" s="48" t="s">
        <v>151</v>
      </c>
    </row>
    <row r="10" spans="1:6" ht="15" customHeight="1" x14ac:dyDescent="0.25">
      <c r="A10" s="30" t="s">
        <v>152</v>
      </c>
      <c r="B10" s="49">
        <f>SUM(B12:B15)</f>
        <v>13402</v>
      </c>
      <c r="C10" s="50">
        <f>SUM(C12:C15)</f>
        <v>1</v>
      </c>
      <c r="D10" s="42">
        <f>SUM(D12:D15)</f>
        <v>23124.327499999999</v>
      </c>
      <c r="E10" s="43">
        <f>SUM(E12:E15)</f>
        <v>23124.327499999999</v>
      </c>
      <c r="F10" s="48">
        <f>SUM(F12:F15)</f>
        <v>46248.654999999999</v>
      </c>
    </row>
    <row r="11" spans="1:6" ht="15" customHeight="1" x14ac:dyDescent="0.25">
      <c r="A11" s="30"/>
      <c r="B11" s="49"/>
      <c r="C11" s="50"/>
      <c r="D11" s="42"/>
      <c r="E11" s="43"/>
      <c r="F11" s="48"/>
    </row>
    <row r="12" spans="1:6" x14ac:dyDescent="0.25">
      <c r="A12" s="30" t="s">
        <v>153</v>
      </c>
      <c r="B12" s="49">
        <f>Studierendenanzahl!B3</f>
        <v>325</v>
      </c>
      <c r="C12" s="50">
        <f>B12/$B$10</f>
        <v>2.4250111923593495E-2</v>
      </c>
      <c r="D12" s="42">
        <f>$B$5/4</f>
        <v>5781.0818749999999</v>
      </c>
      <c r="E12" s="43">
        <f>$B$6*C12</f>
        <v>560.7675300328309</v>
      </c>
      <c r="F12" s="48">
        <f>D12+E12</f>
        <v>6341.8494050328309</v>
      </c>
    </row>
    <row r="13" spans="1:6" x14ac:dyDescent="0.25">
      <c r="A13" s="30" t="s">
        <v>86</v>
      </c>
      <c r="B13" s="49">
        <f>Studierendenanzahl!B20</f>
        <v>3315</v>
      </c>
      <c r="C13" s="50">
        <f>B13/$B$10</f>
        <v>0.24735114162065364</v>
      </c>
      <c r="D13" s="42">
        <f>$B$5/4</f>
        <v>5781.0818749999999</v>
      </c>
      <c r="E13" s="43">
        <f>$B$6*C13</f>
        <v>5719.8288063348755</v>
      </c>
      <c r="F13" s="48">
        <f>D13+E13</f>
        <v>11500.910681334875</v>
      </c>
    </row>
    <row r="14" spans="1:6" x14ac:dyDescent="0.25">
      <c r="A14" s="30" t="s">
        <v>154</v>
      </c>
      <c r="B14" s="49">
        <f>Studierendenanzahl!B33</f>
        <v>6241</v>
      </c>
      <c r="C14" s="50">
        <f>B14/$B$10</f>
        <v>0.46567676466199076</v>
      </c>
      <c r="D14" s="42">
        <f>$B$5/4</f>
        <v>5781.0818749999999</v>
      </c>
      <c r="E14" s="43">
        <f>$B$6*C14</f>
        <v>10768.462015184301</v>
      </c>
      <c r="F14" s="48">
        <f>D14+E14</f>
        <v>16549.543890184301</v>
      </c>
    </row>
    <row r="15" spans="1:6" x14ac:dyDescent="0.25">
      <c r="A15" s="30" t="s">
        <v>155</v>
      </c>
      <c r="B15" s="49">
        <f>Studierendenanzahl!B232</f>
        <v>3521</v>
      </c>
      <c r="C15" s="50">
        <f>B15/$B$10</f>
        <v>0.2627219817937621</v>
      </c>
      <c r="D15" s="42">
        <f>$B$5/4</f>
        <v>5781.0818749999999</v>
      </c>
      <c r="E15" s="43">
        <f>$B$6*C15</f>
        <v>6075.2691484479919</v>
      </c>
      <c r="F15" s="48">
        <f>D15+E15</f>
        <v>11856.351023447991</v>
      </c>
    </row>
    <row r="16" spans="1:6" x14ac:dyDescent="0.25">
      <c r="A16" s="36"/>
      <c r="B16" s="51"/>
      <c r="C16" s="52"/>
      <c r="D16" s="53"/>
      <c r="E16" s="54"/>
      <c r="F16" s="55"/>
    </row>
    <row r="17" spans="1:6" x14ac:dyDescent="0.25">
      <c r="E17" s="54"/>
      <c r="F17" s="55"/>
    </row>
    <row r="18" spans="1:6" x14ac:dyDescent="0.25">
      <c r="E18" s="54"/>
      <c r="F18" s="55"/>
    </row>
    <row r="19" spans="1:6" x14ac:dyDescent="0.25">
      <c r="A19" s="56" t="s">
        <v>156</v>
      </c>
      <c r="B19" s="33" t="s">
        <v>127</v>
      </c>
      <c r="C19" s="33" t="s">
        <v>128</v>
      </c>
      <c r="D19" s="33" t="s">
        <v>129</v>
      </c>
      <c r="E19" s="57" t="s">
        <v>2</v>
      </c>
      <c r="F19" s="57" t="s">
        <v>157</v>
      </c>
    </row>
    <row r="20" spans="1:6" x14ac:dyDescent="0.25">
      <c r="A20" s="30" t="s">
        <v>158</v>
      </c>
      <c r="B20" s="58">
        <v>170</v>
      </c>
      <c r="C20" s="33">
        <v>11</v>
      </c>
      <c r="D20" s="58">
        <f>B20*C20</f>
        <v>1870</v>
      </c>
      <c r="E20" s="57">
        <f>F12-D20</f>
        <v>4471.8494050328309</v>
      </c>
      <c r="F20" s="55">
        <f>D20+E20</f>
        <v>6341.8494050328309</v>
      </c>
    </row>
    <row r="21" spans="1:6" x14ac:dyDescent="0.25">
      <c r="A21" s="30" t="s">
        <v>159</v>
      </c>
      <c r="B21" s="58">
        <v>170</v>
      </c>
      <c r="C21" s="33">
        <v>11</v>
      </c>
      <c r="D21" s="58">
        <f>B21*C21</f>
        <v>1870</v>
      </c>
      <c r="E21" s="57">
        <f>F13-D21</f>
        <v>9630.9106813348753</v>
      </c>
      <c r="F21" s="55">
        <f>D21+E21</f>
        <v>11500.910681334875</v>
      </c>
    </row>
    <row r="22" spans="1:6" x14ac:dyDescent="0.25">
      <c r="A22" s="30" t="s">
        <v>160</v>
      </c>
      <c r="B22" s="58">
        <v>170</v>
      </c>
      <c r="C22" s="33">
        <v>11</v>
      </c>
      <c r="D22" s="58">
        <f>B22*C22</f>
        <v>1870</v>
      </c>
      <c r="E22" s="57">
        <f>F14-D22</f>
        <v>14679.543890184301</v>
      </c>
      <c r="F22" s="55">
        <f>D22+E22</f>
        <v>16549.543890184301</v>
      </c>
    </row>
    <row r="23" spans="1:6" x14ac:dyDescent="0.25">
      <c r="A23" s="30" t="s">
        <v>161</v>
      </c>
      <c r="B23" s="58">
        <v>170</v>
      </c>
      <c r="C23" s="33">
        <v>11</v>
      </c>
      <c r="D23" s="58">
        <f>B23*C23</f>
        <v>1870</v>
      </c>
      <c r="E23" s="57">
        <f>F15-D23</f>
        <v>9986.3510234479909</v>
      </c>
      <c r="F23" s="55">
        <f>D23+E23</f>
        <v>11856.351023447991</v>
      </c>
    </row>
    <row r="24" spans="1:6" x14ac:dyDescent="0.25">
      <c r="A24" s="38"/>
      <c r="B24" s="59">
        <f>SUM(B20:B23)</f>
        <v>680</v>
      </c>
      <c r="C24" s="38"/>
      <c r="D24" s="59">
        <f>SUM(D20:D23)</f>
        <v>7480</v>
      </c>
      <c r="E24" s="59">
        <f>SUM(E20:E23)</f>
        <v>38768.654999999999</v>
      </c>
      <c r="F24" s="48">
        <f>SUM(F20:F23)</f>
        <v>46248.654999999999</v>
      </c>
    </row>
    <row r="26" spans="1:6" x14ac:dyDescent="0.25">
      <c r="A26" s="24" t="s">
        <v>162</v>
      </c>
    </row>
  </sheetData>
  <pageMargins left="0.7" right="0.7" top="0.79027777777777797" bottom="0.79027777777777797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>
      <selection activeCell="B3" sqref="B3"/>
    </sheetView>
  </sheetViews>
  <sheetFormatPr baseColWidth="10" defaultColWidth="9.140625" defaultRowHeight="15" x14ac:dyDescent="0.25"/>
  <cols>
    <col min="1" max="1" width="55.7109375" style="24" customWidth="1"/>
    <col min="2" max="2" width="11.42578125" style="24"/>
    <col min="3" max="3" width="12.7109375" style="24" customWidth="1"/>
    <col min="4" max="4" width="15.28515625" style="24" customWidth="1"/>
    <col min="5" max="5" width="13.42578125" style="24" customWidth="1"/>
    <col min="6" max="6" width="13.28515625" style="24" customWidth="1"/>
    <col min="7" max="1025" width="10.28515625" style="24" customWidth="1"/>
  </cols>
  <sheetData>
    <row r="1" spans="1:6" x14ac:dyDescent="0.25">
      <c r="A1" s="39" t="s">
        <v>163</v>
      </c>
    </row>
    <row r="3" spans="1:6" x14ac:dyDescent="0.25">
      <c r="A3" s="60" t="s">
        <v>142</v>
      </c>
      <c r="B3" s="96">
        <v>462486.55</v>
      </c>
      <c r="C3" s="39" t="s">
        <v>143</v>
      </c>
    </row>
    <row r="4" spans="1:6" x14ac:dyDescent="0.25">
      <c r="A4" s="60" t="s">
        <v>164</v>
      </c>
      <c r="B4" s="61">
        <v>31</v>
      </c>
      <c r="C4" s="39" t="s">
        <v>143</v>
      </c>
    </row>
    <row r="5" spans="1:6" x14ac:dyDescent="0.25">
      <c r="A5" s="62" t="s">
        <v>165</v>
      </c>
      <c r="B5" s="63">
        <f>B3*0.3</f>
        <v>138745.965</v>
      </c>
    </row>
    <row r="6" spans="1:6" x14ac:dyDescent="0.25">
      <c r="A6" s="64" t="s">
        <v>166</v>
      </c>
      <c r="B6" s="42">
        <f>B3*0.15</f>
        <v>69372.982499999998</v>
      </c>
    </row>
    <row r="7" spans="1:6" x14ac:dyDescent="0.25">
      <c r="A7" s="65" t="s">
        <v>167</v>
      </c>
      <c r="B7" s="43">
        <f>B3*0.15</f>
        <v>69372.982499999998</v>
      </c>
    </row>
    <row r="10" spans="1:6" s="29" customFormat="1" x14ac:dyDescent="0.25">
      <c r="A10" s="66" t="s">
        <v>168</v>
      </c>
      <c r="B10" s="66" t="s">
        <v>169</v>
      </c>
      <c r="C10" s="66" t="s">
        <v>148</v>
      </c>
      <c r="D10" s="66" t="s">
        <v>170</v>
      </c>
      <c r="E10" s="66" t="s">
        <v>171</v>
      </c>
      <c r="F10" s="66" t="s">
        <v>151</v>
      </c>
    </row>
    <row r="11" spans="1:6" x14ac:dyDescent="0.25">
      <c r="A11" s="67" t="s">
        <v>152</v>
      </c>
      <c r="B11" s="68">
        <f>SUM(B12:B52)</f>
        <v>13767</v>
      </c>
      <c r="C11" s="69">
        <f>SUM(C12:C52)</f>
        <v>1</v>
      </c>
      <c r="D11" s="70">
        <f>SUM(D12:D52)</f>
        <v>69372.982499999984</v>
      </c>
      <c r="E11" s="71">
        <f>SUM(E12:E52)</f>
        <v>69372.982499999984</v>
      </c>
      <c r="F11" s="72">
        <f>SUM(F12:F52)</f>
        <v>138745.965</v>
      </c>
    </row>
    <row r="12" spans="1:6" x14ac:dyDescent="0.25">
      <c r="A12" s="73"/>
      <c r="B12" s="61"/>
      <c r="C12" s="74"/>
      <c r="D12" s="42"/>
      <c r="E12" s="43"/>
      <c r="F12" s="48"/>
    </row>
    <row r="13" spans="1:6" x14ac:dyDescent="0.25">
      <c r="A13" s="75" t="s">
        <v>172</v>
      </c>
      <c r="B13" s="61"/>
      <c r="C13" s="74"/>
      <c r="D13" s="42"/>
      <c r="E13" s="43"/>
      <c r="F13" s="48"/>
    </row>
    <row r="14" spans="1:6" x14ac:dyDescent="0.25">
      <c r="A14" s="73" t="s">
        <v>41</v>
      </c>
      <c r="B14" s="61">
        <f>Studierendenanzahl!B5</f>
        <v>325</v>
      </c>
      <c r="C14" s="74">
        <f>B14/$B$11</f>
        <v>2.3607176581680833E-2</v>
      </c>
      <c r="D14" s="42">
        <f>$B$6/$B$4</f>
        <v>2237.8381451612904</v>
      </c>
      <c r="E14" s="43">
        <f>$B$7*C14</f>
        <v>1637.7002478753541</v>
      </c>
      <c r="F14" s="48">
        <f>D14+E14</f>
        <v>3875.5383930366443</v>
      </c>
    </row>
    <row r="15" spans="1:6" x14ac:dyDescent="0.25">
      <c r="A15" s="73"/>
      <c r="B15" s="61"/>
      <c r="C15" s="74"/>
      <c r="D15" s="42"/>
      <c r="E15" s="43"/>
      <c r="F15" s="48"/>
    </row>
    <row r="16" spans="1:6" x14ac:dyDescent="0.25">
      <c r="A16" s="75" t="s">
        <v>173</v>
      </c>
      <c r="B16" s="61"/>
      <c r="C16" s="74"/>
      <c r="D16" s="42"/>
      <c r="E16" s="43"/>
      <c r="F16" s="48"/>
    </row>
    <row r="17" spans="1:6" x14ac:dyDescent="0.25">
      <c r="A17" s="73" t="s">
        <v>100</v>
      </c>
      <c r="B17" s="61">
        <f>Studierendenanzahl!B25</f>
        <v>3208</v>
      </c>
      <c r="C17" s="74">
        <f>B17/$B$11</f>
        <v>0.2330209922277911</v>
      </c>
      <c r="D17" s="42">
        <f>$B$6/$B$4</f>
        <v>2237.8381451612904</v>
      </c>
      <c r="E17" s="43">
        <f>$B$7*C17</f>
        <v>16165.361215951189</v>
      </c>
      <c r="F17" s="48">
        <f>D17+E17</f>
        <v>18403.199361112478</v>
      </c>
    </row>
    <row r="18" spans="1:6" x14ac:dyDescent="0.25">
      <c r="A18" s="73" t="s">
        <v>27</v>
      </c>
      <c r="B18" s="61">
        <f>Studierendenanzahl!B22</f>
        <v>107</v>
      </c>
      <c r="C18" s="74">
        <f>B18/$B$11</f>
        <v>7.7722089053533809E-3</v>
      </c>
      <c r="D18" s="42">
        <f>$B$6/$B$4</f>
        <v>2237.8381451612904</v>
      </c>
      <c r="E18" s="43">
        <f>$B$7*C18</f>
        <v>539.18131237742421</v>
      </c>
      <c r="F18" s="48">
        <f>D18+E18</f>
        <v>2777.0194575387145</v>
      </c>
    </row>
    <row r="19" spans="1:6" x14ac:dyDescent="0.25">
      <c r="A19" s="73"/>
      <c r="B19" s="61"/>
      <c r="C19" s="74"/>
      <c r="D19" s="42"/>
      <c r="E19" s="43"/>
      <c r="F19" s="48"/>
    </row>
    <row r="20" spans="1:6" x14ac:dyDescent="0.25">
      <c r="A20" s="75" t="s">
        <v>174</v>
      </c>
      <c r="B20" s="61"/>
      <c r="C20" s="74"/>
      <c r="D20" s="42"/>
      <c r="E20" s="43"/>
      <c r="F20" s="48"/>
    </row>
    <row r="21" spans="1:6" x14ac:dyDescent="0.25">
      <c r="A21" s="73" t="s">
        <v>42</v>
      </c>
      <c r="B21" s="61">
        <f>Studierendenanzahl!B35</f>
        <v>99</v>
      </c>
      <c r="C21" s="74">
        <f t="shared" ref="C21:C37" si="0">B21/$B$11</f>
        <v>7.1911091741120071E-3</v>
      </c>
      <c r="D21" s="42">
        <f t="shared" ref="D21:D37" si="1">$B$6/$B$4</f>
        <v>2237.8381451612904</v>
      </c>
      <c r="E21" s="43">
        <f t="shared" ref="E21:E37" si="2">$B$7*C21</f>
        <v>498.86869089126174</v>
      </c>
      <c r="F21" s="48">
        <f t="shared" ref="F21:F37" si="3">D21+E21</f>
        <v>2736.7068360525523</v>
      </c>
    </row>
    <row r="22" spans="1:6" x14ac:dyDescent="0.25">
      <c r="A22" s="73" t="s">
        <v>43</v>
      </c>
      <c r="B22" s="61">
        <f>Studierendenanzahl!B41</f>
        <v>362</v>
      </c>
      <c r="C22" s="74">
        <f t="shared" si="0"/>
        <v>2.6294762838672187E-2</v>
      </c>
      <c r="D22" s="42">
        <f t="shared" si="1"/>
        <v>2237.8381451612904</v>
      </c>
      <c r="E22" s="43">
        <f t="shared" si="2"/>
        <v>1824.1461222488558</v>
      </c>
      <c r="F22" s="48">
        <f t="shared" si="3"/>
        <v>4061.9842674101465</v>
      </c>
    </row>
    <row r="23" spans="1:6" x14ac:dyDescent="0.25">
      <c r="A23" s="73" t="s">
        <v>29</v>
      </c>
      <c r="B23" s="61">
        <f>Studierendenanzahl!B48</f>
        <v>331</v>
      </c>
      <c r="C23" s="74">
        <f t="shared" si="0"/>
        <v>2.404300138011186E-2</v>
      </c>
      <c r="D23" s="42">
        <f t="shared" si="1"/>
        <v>2237.8381451612904</v>
      </c>
      <c r="E23" s="43">
        <f t="shared" si="2"/>
        <v>1667.9347139899758</v>
      </c>
      <c r="F23" s="48">
        <f t="shared" si="3"/>
        <v>3905.7728591512659</v>
      </c>
    </row>
    <row r="24" spans="1:6" x14ac:dyDescent="0.25">
      <c r="A24" s="73" t="s">
        <v>30</v>
      </c>
      <c r="B24" s="61">
        <f>Studierendenanzahl!B54</f>
        <v>428</v>
      </c>
      <c r="C24" s="74">
        <f t="shared" si="0"/>
        <v>3.1088835621413523E-2</v>
      </c>
      <c r="D24" s="42">
        <f t="shared" si="1"/>
        <v>2237.8381451612904</v>
      </c>
      <c r="E24" s="43">
        <f t="shared" si="2"/>
        <v>2156.7252495096968</v>
      </c>
      <c r="F24" s="48">
        <f t="shared" si="3"/>
        <v>4394.5633946709877</v>
      </c>
    </row>
    <row r="25" spans="1:6" x14ac:dyDescent="0.25">
      <c r="A25" s="73" t="s">
        <v>32</v>
      </c>
      <c r="B25" s="61">
        <f>Studierendenanzahl!B61</f>
        <v>13</v>
      </c>
      <c r="C25" s="74">
        <f t="shared" si="0"/>
        <v>9.4428706326723328E-4</v>
      </c>
      <c r="D25" s="42">
        <f t="shared" si="1"/>
        <v>2237.8381451612904</v>
      </c>
      <c r="E25" s="43">
        <f t="shared" si="2"/>
        <v>65.508009915014171</v>
      </c>
      <c r="F25" s="48">
        <f t="shared" si="3"/>
        <v>2303.3461550763045</v>
      </c>
    </row>
    <row r="26" spans="1:6" x14ac:dyDescent="0.25">
      <c r="A26" s="73" t="s">
        <v>46</v>
      </c>
      <c r="B26" s="61">
        <f>Studierendenanzahl!B67</f>
        <v>780</v>
      </c>
      <c r="C26" s="74">
        <f t="shared" si="0"/>
        <v>5.6657223796033995E-2</v>
      </c>
      <c r="D26" s="42">
        <f t="shared" si="1"/>
        <v>2237.8381451612904</v>
      </c>
      <c r="E26" s="43">
        <f t="shared" si="2"/>
        <v>3930.4805949008496</v>
      </c>
      <c r="F26" s="48">
        <f t="shared" si="3"/>
        <v>6168.31874006214</v>
      </c>
    </row>
    <row r="27" spans="1:6" x14ac:dyDescent="0.25">
      <c r="A27" s="73" t="s">
        <v>47</v>
      </c>
      <c r="B27" s="61">
        <f>Studierendenanzahl!B72</f>
        <v>197</v>
      </c>
      <c r="C27" s="74">
        <f t="shared" si="0"/>
        <v>1.4309580881818842E-2</v>
      </c>
      <c r="D27" s="42">
        <f t="shared" si="1"/>
        <v>2237.8381451612904</v>
      </c>
      <c r="E27" s="43">
        <f t="shared" si="2"/>
        <v>992.69830409675308</v>
      </c>
      <c r="F27" s="48">
        <f t="shared" si="3"/>
        <v>3230.5364492580434</v>
      </c>
    </row>
    <row r="28" spans="1:6" x14ac:dyDescent="0.25">
      <c r="A28" s="73" t="s">
        <v>33</v>
      </c>
      <c r="B28" s="61">
        <f>Studierendenanzahl!B76</f>
        <v>1285</v>
      </c>
      <c r="C28" s="74">
        <f t="shared" si="0"/>
        <v>9.3339144330645746E-2</v>
      </c>
      <c r="D28" s="42">
        <f t="shared" si="1"/>
        <v>2237.8381451612904</v>
      </c>
      <c r="E28" s="43">
        <f t="shared" si="2"/>
        <v>6475.2148262148612</v>
      </c>
      <c r="F28" s="48">
        <f t="shared" si="3"/>
        <v>8713.0529713761516</v>
      </c>
    </row>
    <row r="29" spans="1:6" x14ac:dyDescent="0.25">
      <c r="A29" s="73" t="s">
        <v>48</v>
      </c>
      <c r="B29" s="61">
        <f>Studierendenanzahl!B176</f>
        <v>131</v>
      </c>
      <c r="C29" s="74">
        <f t="shared" si="0"/>
        <v>9.5155080990775038E-3</v>
      </c>
      <c r="D29" s="42">
        <f t="shared" si="1"/>
        <v>2237.8381451612904</v>
      </c>
      <c r="E29" s="43">
        <f t="shared" si="2"/>
        <v>660.11917683591196</v>
      </c>
      <c r="F29" s="48">
        <f t="shared" si="3"/>
        <v>2897.9573219972026</v>
      </c>
    </row>
    <row r="30" spans="1:6" x14ac:dyDescent="0.25">
      <c r="A30" s="73" t="s">
        <v>50</v>
      </c>
      <c r="B30" s="61">
        <f>Studierendenanzahl!B180</f>
        <v>82</v>
      </c>
      <c r="C30" s="74">
        <f t="shared" si="0"/>
        <v>5.956272245224087E-3</v>
      </c>
      <c r="D30" s="42">
        <f t="shared" si="1"/>
        <v>2237.8381451612904</v>
      </c>
      <c r="E30" s="43">
        <f t="shared" si="2"/>
        <v>413.20437023316629</v>
      </c>
      <c r="F30" s="48">
        <f t="shared" si="3"/>
        <v>2651.0425153944566</v>
      </c>
    </row>
    <row r="31" spans="1:6" x14ac:dyDescent="0.25">
      <c r="A31" s="73" t="s">
        <v>51</v>
      </c>
      <c r="B31" s="61">
        <f>Studierendenanzahl!B184</f>
        <v>763</v>
      </c>
      <c r="C31" s="74">
        <f t="shared" si="0"/>
        <v>5.5422386867146074E-2</v>
      </c>
      <c r="D31" s="42">
        <f t="shared" si="1"/>
        <v>2237.8381451612904</v>
      </c>
      <c r="E31" s="43">
        <f t="shared" si="2"/>
        <v>3844.8162742427544</v>
      </c>
      <c r="F31" s="48">
        <f t="shared" si="3"/>
        <v>6082.6544194040453</v>
      </c>
    </row>
    <row r="32" spans="1:6" x14ac:dyDescent="0.25">
      <c r="A32" s="73" t="s">
        <v>35</v>
      </c>
      <c r="B32" s="61">
        <f>Studierendenanzahl!B188</f>
        <v>316</v>
      </c>
      <c r="C32" s="74">
        <f t="shared" si="0"/>
        <v>2.2953439384034286E-2</v>
      </c>
      <c r="D32" s="42">
        <f t="shared" si="1"/>
        <v>2237.8381451612904</v>
      </c>
      <c r="E32" s="43">
        <f t="shared" si="2"/>
        <v>1592.3485487034213</v>
      </c>
      <c r="F32" s="48">
        <f t="shared" si="3"/>
        <v>3830.1866938647117</v>
      </c>
    </row>
    <row r="33" spans="1:6" x14ac:dyDescent="0.25">
      <c r="A33" s="73" t="s">
        <v>36</v>
      </c>
      <c r="B33" s="61">
        <f>Studierendenanzahl!B194</f>
        <v>350</v>
      </c>
      <c r="C33" s="74">
        <f t="shared" si="0"/>
        <v>2.5423113241810125E-2</v>
      </c>
      <c r="D33" s="42">
        <f t="shared" si="1"/>
        <v>2237.8381451612904</v>
      </c>
      <c r="E33" s="43">
        <f t="shared" si="2"/>
        <v>1763.677190019612</v>
      </c>
      <c r="F33" s="48">
        <f t="shared" si="3"/>
        <v>4001.5153351809022</v>
      </c>
    </row>
    <row r="34" spans="1:6" x14ac:dyDescent="0.25">
      <c r="A34" s="73" t="s">
        <v>38</v>
      </c>
      <c r="B34" s="61">
        <f>Studierendenanzahl!B200</f>
        <v>377</v>
      </c>
      <c r="C34" s="74">
        <f t="shared" si="0"/>
        <v>2.7384324834749764E-2</v>
      </c>
      <c r="D34" s="42">
        <f t="shared" si="1"/>
        <v>2237.8381451612904</v>
      </c>
      <c r="E34" s="43">
        <f t="shared" si="2"/>
        <v>1899.7322875354107</v>
      </c>
      <c r="F34" s="48">
        <f t="shared" si="3"/>
        <v>4137.5704326967007</v>
      </c>
    </row>
    <row r="35" spans="1:6" x14ac:dyDescent="0.25">
      <c r="A35" s="73" t="s">
        <v>39</v>
      </c>
      <c r="B35" s="61">
        <f>Studierendenanzahl!B217</f>
        <v>72</v>
      </c>
      <c r="C35" s="74">
        <f t="shared" si="0"/>
        <v>5.2298975811723688E-3</v>
      </c>
      <c r="D35" s="42">
        <f t="shared" si="1"/>
        <v>2237.8381451612904</v>
      </c>
      <c r="E35" s="43">
        <f t="shared" si="2"/>
        <v>362.81359337546309</v>
      </c>
      <c r="F35" s="48">
        <f t="shared" si="3"/>
        <v>2600.6517385367533</v>
      </c>
    </row>
    <row r="36" spans="1:6" x14ac:dyDescent="0.25">
      <c r="A36" s="73" t="s">
        <v>52</v>
      </c>
      <c r="B36" s="61">
        <f>Studierendenanzahl!B222</f>
        <v>300</v>
      </c>
      <c r="C36" s="74">
        <f t="shared" si="0"/>
        <v>2.1791239921551537E-2</v>
      </c>
      <c r="D36" s="42">
        <f t="shared" si="1"/>
        <v>2237.8381451612904</v>
      </c>
      <c r="E36" s="43">
        <f t="shared" si="2"/>
        <v>1511.7233057310962</v>
      </c>
      <c r="F36" s="48">
        <f t="shared" si="3"/>
        <v>3749.5614508923863</v>
      </c>
    </row>
    <row r="37" spans="1:6" x14ac:dyDescent="0.25">
      <c r="A37" s="73" t="s">
        <v>25</v>
      </c>
      <c r="B37" s="61">
        <f>Studierendenanzahl!B226</f>
        <v>355</v>
      </c>
      <c r="C37" s="74">
        <f t="shared" si="0"/>
        <v>2.5786300573835984E-2</v>
      </c>
      <c r="D37" s="42">
        <f t="shared" si="1"/>
        <v>2237.8381451612904</v>
      </c>
      <c r="E37" s="43">
        <f t="shared" si="2"/>
        <v>1788.8725784484636</v>
      </c>
      <c r="F37" s="48">
        <f t="shared" si="3"/>
        <v>4026.710723609754</v>
      </c>
    </row>
    <row r="38" spans="1:6" x14ac:dyDescent="0.25">
      <c r="A38" s="73"/>
      <c r="B38" s="61"/>
      <c r="C38" s="74"/>
      <c r="D38" s="42"/>
      <c r="E38" s="43"/>
      <c r="F38" s="48"/>
    </row>
    <row r="39" spans="1:6" x14ac:dyDescent="0.25">
      <c r="A39" s="75" t="s">
        <v>175</v>
      </c>
      <c r="B39" s="61"/>
      <c r="C39" s="74"/>
      <c r="D39" s="42"/>
      <c r="E39" s="43"/>
      <c r="F39" s="48"/>
    </row>
    <row r="40" spans="1:6" x14ac:dyDescent="0.25">
      <c r="A40" s="73" t="s">
        <v>23</v>
      </c>
      <c r="B40" s="61">
        <f>Studierendenanzahl!B234</f>
        <v>546</v>
      </c>
      <c r="C40" s="74">
        <f t="shared" ref="C40:C49" si="4">B40/$B$11</f>
        <v>3.9660056657223795E-2</v>
      </c>
      <c r="D40" s="42">
        <f t="shared" ref="D40:D49" si="5">$B$6/$B$4</f>
        <v>2237.8381451612904</v>
      </c>
      <c r="E40" s="43">
        <f t="shared" ref="E40:E49" si="6">$B$7*C40</f>
        <v>2751.3364164305949</v>
      </c>
      <c r="F40" s="48">
        <f t="shared" ref="F40:F49" si="7">D40+E40</f>
        <v>4989.1745615918853</v>
      </c>
    </row>
    <row r="41" spans="1:6" x14ac:dyDescent="0.25">
      <c r="A41" s="73" t="s">
        <v>24</v>
      </c>
      <c r="B41" s="61">
        <f>Studierendenanzahl!B240</f>
        <v>99</v>
      </c>
      <c r="C41" s="74">
        <f t="shared" si="4"/>
        <v>7.1911091741120071E-3</v>
      </c>
      <c r="D41" s="42">
        <f t="shared" si="5"/>
        <v>2237.8381451612904</v>
      </c>
      <c r="E41" s="43">
        <f t="shared" si="6"/>
        <v>498.86869089126174</v>
      </c>
      <c r="F41" s="48">
        <f t="shared" si="7"/>
        <v>2736.7068360525523</v>
      </c>
    </row>
    <row r="42" spans="1:6" x14ac:dyDescent="0.25">
      <c r="A42" s="73" t="s">
        <v>44</v>
      </c>
      <c r="B42" s="61">
        <f>Studierendenanzahl!B243</f>
        <v>307</v>
      </c>
      <c r="C42" s="74">
        <f t="shared" si="4"/>
        <v>2.229970218638774E-2</v>
      </c>
      <c r="D42" s="42">
        <f t="shared" si="5"/>
        <v>2237.8381451612904</v>
      </c>
      <c r="E42" s="43">
        <f t="shared" si="6"/>
        <v>1546.9968495314884</v>
      </c>
      <c r="F42" s="48">
        <f t="shared" si="7"/>
        <v>3784.8349946927788</v>
      </c>
    </row>
    <row r="43" spans="1:6" x14ac:dyDescent="0.25">
      <c r="A43" s="73" t="s">
        <v>28</v>
      </c>
      <c r="B43" s="61">
        <f>Studierendenanzahl!B250</f>
        <v>76</v>
      </c>
      <c r="C43" s="74">
        <f t="shared" si="4"/>
        <v>5.5204474467930561E-3</v>
      </c>
      <c r="D43" s="42">
        <f t="shared" si="5"/>
        <v>2237.8381451612904</v>
      </c>
      <c r="E43" s="43">
        <f t="shared" si="6"/>
        <v>382.96990411854432</v>
      </c>
      <c r="F43" s="48">
        <f t="shared" si="7"/>
        <v>2620.8080492798349</v>
      </c>
    </row>
    <row r="44" spans="1:6" x14ac:dyDescent="0.25">
      <c r="A44" s="73" t="s">
        <v>31</v>
      </c>
      <c r="B44" s="61">
        <f>Studierendenanzahl!B254</f>
        <v>485</v>
      </c>
      <c r="C44" s="74">
        <f t="shared" si="4"/>
        <v>3.5229171206508314E-2</v>
      </c>
      <c r="D44" s="42">
        <f t="shared" si="5"/>
        <v>2237.8381451612904</v>
      </c>
      <c r="E44" s="43">
        <f t="shared" si="6"/>
        <v>2443.9526775986051</v>
      </c>
      <c r="F44" s="48">
        <f t="shared" si="7"/>
        <v>4681.7908227598955</v>
      </c>
    </row>
    <row r="45" spans="1:6" x14ac:dyDescent="0.25">
      <c r="A45" s="73" t="s">
        <v>45</v>
      </c>
      <c r="B45" s="61">
        <f>Studierendenanzahl!B263</f>
        <v>157</v>
      </c>
      <c r="C45" s="74">
        <f t="shared" si="4"/>
        <v>1.1404082225611971E-2</v>
      </c>
      <c r="D45" s="42">
        <f t="shared" si="5"/>
        <v>2237.8381451612904</v>
      </c>
      <c r="E45" s="43">
        <f t="shared" si="6"/>
        <v>791.13519666594027</v>
      </c>
      <c r="F45" s="48">
        <f t="shared" si="7"/>
        <v>3028.9733418272308</v>
      </c>
    </row>
    <row r="46" spans="1:6" x14ac:dyDescent="0.25">
      <c r="A46" s="73" t="s">
        <v>49</v>
      </c>
      <c r="B46" s="61">
        <f>Studierendenanzahl!B268</f>
        <v>182</v>
      </c>
      <c r="C46" s="74">
        <f t="shared" si="4"/>
        <v>1.3220018885741265E-2</v>
      </c>
      <c r="D46" s="42">
        <f t="shared" si="5"/>
        <v>2237.8381451612904</v>
      </c>
      <c r="E46" s="43">
        <f t="shared" si="6"/>
        <v>917.1121388101983</v>
      </c>
      <c r="F46" s="48">
        <f t="shared" si="7"/>
        <v>3154.9502839714887</v>
      </c>
    </row>
    <row r="47" spans="1:6" x14ac:dyDescent="0.25">
      <c r="A47" s="73" t="s">
        <v>34</v>
      </c>
      <c r="B47" s="61">
        <f>Studierendenanzahl!B274</f>
        <v>296</v>
      </c>
      <c r="C47" s="74">
        <f t="shared" si="4"/>
        <v>2.150069005593085E-2</v>
      </c>
      <c r="D47" s="42">
        <f t="shared" si="5"/>
        <v>2237.8381451612904</v>
      </c>
      <c r="E47" s="43">
        <f t="shared" si="6"/>
        <v>1491.5669949880148</v>
      </c>
      <c r="F47" s="48">
        <f t="shared" si="7"/>
        <v>3729.4051401493052</v>
      </c>
    </row>
    <row r="48" spans="1:6" x14ac:dyDescent="0.25">
      <c r="A48" s="73" t="s">
        <v>37</v>
      </c>
      <c r="B48" s="61">
        <f>Studierendenanzahl!B278</f>
        <v>1025</v>
      </c>
      <c r="C48" s="74">
        <f t="shared" si="4"/>
        <v>7.4453403065301085E-2</v>
      </c>
      <c r="D48" s="42">
        <f t="shared" si="5"/>
        <v>2237.8381451612904</v>
      </c>
      <c r="E48" s="43">
        <f t="shared" si="6"/>
        <v>5165.0546279145783</v>
      </c>
      <c r="F48" s="48">
        <f t="shared" si="7"/>
        <v>7402.8927730758687</v>
      </c>
    </row>
    <row r="49" spans="1:8" x14ac:dyDescent="0.25">
      <c r="A49" s="73" t="s">
        <v>26</v>
      </c>
      <c r="B49" s="61">
        <f>Studierendenanzahl!B283</f>
        <v>348</v>
      </c>
      <c r="C49" s="74">
        <f t="shared" si="4"/>
        <v>2.5277838308999781E-2</v>
      </c>
      <c r="D49" s="42">
        <f t="shared" si="5"/>
        <v>2237.8381451612904</v>
      </c>
      <c r="E49" s="43">
        <f t="shared" si="6"/>
        <v>1753.5990346480714</v>
      </c>
      <c r="F49" s="48">
        <f t="shared" si="7"/>
        <v>3991.4371798093616</v>
      </c>
    </row>
    <row r="50" spans="1:8" x14ac:dyDescent="0.25">
      <c r="A50" s="73"/>
      <c r="B50" s="61"/>
      <c r="C50" s="74"/>
      <c r="D50" s="42"/>
      <c r="E50" s="43"/>
      <c r="F50" s="48"/>
    </row>
    <row r="51" spans="1:8" x14ac:dyDescent="0.25">
      <c r="A51" s="75" t="s">
        <v>176</v>
      </c>
      <c r="B51" s="61"/>
      <c r="C51" s="74"/>
      <c r="D51" s="42"/>
      <c r="E51" s="43"/>
      <c r="F51" s="48"/>
    </row>
    <row r="52" spans="1:8" x14ac:dyDescent="0.25">
      <c r="A52" s="73" t="s">
        <v>40</v>
      </c>
      <c r="B52" s="61">
        <f>Studierendenanzahl!B290</f>
        <v>365</v>
      </c>
      <c r="C52" s="74">
        <f>B52/$B$11</f>
        <v>2.6512675237887702E-2</v>
      </c>
      <c r="D52" s="42">
        <f>$B$6/$B$4</f>
        <v>2237.8381451612904</v>
      </c>
      <c r="E52" s="43">
        <f>$B$7*C52</f>
        <v>1839.2633553061669</v>
      </c>
      <c r="F52" s="48">
        <f>D52+E52</f>
        <v>4077.1015004674573</v>
      </c>
    </row>
    <row r="53" spans="1:8" x14ac:dyDescent="0.25">
      <c r="A53" s="73"/>
      <c r="B53" s="61"/>
      <c r="C53" s="74"/>
      <c r="D53" s="42"/>
      <c r="E53" s="43"/>
      <c r="F53" s="48"/>
    </row>
    <row r="54" spans="1:8" x14ac:dyDescent="0.25">
      <c r="A54" s="75"/>
      <c r="B54" s="61"/>
      <c r="C54" s="74"/>
      <c r="D54" s="42"/>
      <c r="E54" s="43"/>
      <c r="F54" s="48"/>
      <c r="H54" s="76"/>
    </row>
    <row r="55" spans="1:8" x14ac:dyDescent="0.25">
      <c r="C55" s="74"/>
      <c r="D55" s="42"/>
      <c r="E55" s="43"/>
      <c r="F55" s="48"/>
      <c r="H55" s="76"/>
    </row>
    <row r="56" spans="1:8" x14ac:dyDescent="0.25">
      <c r="A56" s="73"/>
      <c r="B56" s="61"/>
      <c r="C56" s="74"/>
      <c r="D56" s="42"/>
      <c r="E56" s="43"/>
      <c r="F56" s="48"/>
      <c r="H56" s="76"/>
    </row>
    <row r="57" spans="1:8" x14ac:dyDescent="0.25">
      <c r="A57" s="73"/>
      <c r="B57" s="61"/>
      <c r="C57" s="74"/>
      <c r="D57" s="42"/>
      <c r="E57" s="43"/>
      <c r="F57" s="48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topLeftCell="A283" zoomScaleNormal="100" workbookViewId="0">
      <selection activeCell="H311" sqref="H311"/>
    </sheetView>
  </sheetViews>
  <sheetFormatPr baseColWidth="10" defaultColWidth="9.140625" defaultRowHeight="15" x14ac:dyDescent="0.25"/>
  <cols>
    <col min="1" max="1" width="84.140625" customWidth="1"/>
    <col min="2" max="3" width="10.140625" customWidth="1"/>
    <col min="4" max="4" width="16.85546875" style="77" customWidth="1"/>
    <col min="5" max="1025" width="10.140625" customWidth="1"/>
  </cols>
  <sheetData>
    <row r="1" spans="1:4" x14ac:dyDescent="0.25">
      <c r="A1" s="39" t="s">
        <v>177</v>
      </c>
      <c r="B1" t="s">
        <v>420</v>
      </c>
      <c r="C1" s="39"/>
      <c r="D1" s="78" t="s">
        <v>178</v>
      </c>
    </row>
    <row r="3" spans="1:4" x14ac:dyDescent="0.25">
      <c r="A3" s="79" t="s">
        <v>172</v>
      </c>
      <c r="B3">
        <f>(B5)</f>
        <v>325</v>
      </c>
      <c r="C3" s="80"/>
      <c r="D3" s="77">
        <f>SUM(D5)</f>
        <v>347</v>
      </c>
    </row>
    <row r="5" spans="1:4" x14ac:dyDescent="0.25">
      <c r="A5" s="81" t="s">
        <v>41</v>
      </c>
      <c r="B5">
        <f>SUM(B6:B17)</f>
        <v>325</v>
      </c>
      <c r="C5" s="81"/>
      <c r="D5" s="82">
        <f>SUM(D6:D17)</f>
        <v>347</v>
      </c>
    </row>
    <row r="6" spans="1:4" x14ac:dyDescent="0.25">
      <c r="A6" s="83" t="s">
        <v>179</v>
      </c>
      <c r="B6">
        <v>43</v>
      </c>
      <c r="D6" s="84">
        <v>45</v>
      </c>
    </row>
    <row r="7" spans="1:4" x14ac:dyDescent="0.25">
      <c r="A7" s="83" t="s">
        <v>180</v>
      </c>
      <c r="B7">
        <v>55</v>
      </c>
      <c r="D7" s="84">
        <v>55</v>
      </c>
    </row>
    <row r="8" spans="1:4" x14ac:dyDescent="0.25">
      <c r="A8" s="83" t="s">
        <v>181</v>
      </c>
      <c r="B8">
        <v>8</v>
      </c>
      <c r="D8" s="84">
        <v>8</v>
      </c>
    </row>
    <row r="9" spans="1:4" x14ac:dyDescent="0.25">
      <c r="A9" s="83" t="s">
        <v>182</v>
      </c>
      <c r="B9">
        <v>38</v>
      </c>
      <c r="D9" s="84">
        <v>38</v>
      </c>
    </row>
    <row r="10" spans="1:4" x14ac:dyDescent="0.25">
      <c r="A10" s="83" t="s">
        <v>183</v>
      </c>
      <c r="B10">
        <v>0</v>
      </c>
      <c r="D10" s="84">
        <v>1</v>
      </c>
    </row>
    <row r="11" spans="1:4" x14ac:dyDescent="0.25">
      <c r="A11" s="83" t="s">
        <v>184</v>
      </c>
      <c r="B11">
        <v>92</v>
      </c>
      <c r="D11" s="84">
        <v>101</v>
      </c>
    </row>
    <row r="12" spans="1:4" ht="15" customHeight="1" x14ac:dyDescent="0.25">
      <c r="A12" s="83" t="s">
        <v>185</v>
      </c>
      <c r="B12">
        <v>10</v>
      </c>
      <c r="D12" s="84">
        <v>19</v>
      </c>
    </row>
    <row r="13" spans="1:4" ht="15" customHeight="1" x14ac:dyDescent="0.25">
      <c r="A13" s="83" t="s">
        <v>186</v>
      </c>
      <c r="B13">
        <v>5</v>
      </c>
      <c r="D13" s="84">
        <v>4</v>
      </c>
    </row>
    <row r="14" spans="1:4" ht="15" customHeight="1" x14ac:dyDescent="0.25">
      <c r="A14" s="83" t="s">
        <v>187</v>
      </c>
      <c r="B14">
        <v>16</v>
      </c>
      <c r="D14" s="84">
        <v>20</v>
      </c>
    </row>
    <row r="15" spans="1:4" ht="15" customHeight="1" x14ac:dyDescent="0.25">
      <c r="A15" s="83" t="s">
        <v>188</v>
      </c>
      <c r="B15">
        <v>39</v>
      </c>
      <c r="D15" s="84">
        <v>37</v>
      </c>
    </row>
    <row r="16" spans="1:4" ht="15" customHeight="1" x14ac:dyDescent="0.25">
      <c r="A16" s="83" t="s">
        <v>189</v>
      </c>
      <c r="B16">
        <v>19</v>
      </c>
      <c r="D16" s="84">
        <v>18</v>
      </c>
    </row>
    <row r="17" spans="1:4" ht="15" customHeight="1" x14ac:dyDescent="0.25">
      <c r="A17" s="83" t="s">
        <v>190</v>
      </c>
      <c r="D17" s="84">
        <v>1</v>
      </c>
    </row>
    <row r="20" spans="1:4" x14ac:dyDescent="0.25">
      <c r="A20" s="79" t="s">
        <v>173</v>
      </c>
      <c r="B20">
        <f>SUM(B22+B25)</f>
        <v>3315</v>
      </c>
      <c r="C20" s="80"/>
      <c r="D20" s="77">
        <f>SUM(D22+D25)</f>
        <v>3430</v>
      </c>
    </row>
    <row r="21" spans="1:4" x14ac:dyDescent="0.25">
      <c r="A21" t="s">
        <v>191</v>
      </c>
    </row>
    <row r="22" spans="1:4" x14ac:dyDescent="0.25">
      <c r="A22" s="81" t="s">
        <v>27</v>
      </c>
      <c r="B22">
        <f>(B23)</f>
        <v>107</v>
      </c>
      <c r="C22" s="81"/>
      <c r="D22" s="82">
        <f>D23</f>
        <v>128</v>
      </c>
    </row>
    <row r="23" spans="1:4" x14ac:dyDescent="0.25">
      <c r="A23" s="83" t="s">
        <v>192</v>
      </c>
      <c r="B23">
        <v>107</v>
      </c>
      <c r="D23" s="84">
        <v>128</v>
      </c>
    </row>
    <row r="25" spans="1:4" x14ac:dyDescent="0.25">
      <c r="A25" s="81" t="s">
        <v>100</v>
      </c>
      <c r="B25">
        <f>SUM(B26:B31)</f>
        <v>3208</v>
      </c>
      <c r="C25" s="81"/>
      <c r="D25" s="82">
        <f>SUM(D26:D31)</f>
        <v>3302</v>
      </c>
    </row>
    <row r="26" spans="1:4" x14ac:dyDescent="0.25">
      <c r="A26" s="83" t="s">
        <v>193</v>
      </c>
      <c r="B26">
        <v>1082</v>
      </c>
      <c r="D26" s="84">
        <v>1161</v>
      </c>
    </row>
    <row r="27" spans="1:4" ht="15" customHeight="1" x14ac:dyDescent="0.25">
      <c r="A27" s="83" t="s">
        <v>194</v>
      </c>
      <c r="B27">
        <v>122</v>
      </c>
      <c r="D27" s="84">
        <v>135</v>
      </c>
    </row>
    <row r="28" spans="1:4" ht="15" customHeight="1" x14ac:dyDescent="0.25">
      <c r="A28" s="83" t="s">
        <v>195</v>
      </c>
      <c r="B28">
        <v>27</v>
      </c>
      <c r="D28" s="84">
        <v>30</v>
      </c>
    </row>
    <row r="29" spans="1:4" ht="15" customHeight="1" x14ac:dyDescent="0.25">
      <c r="A29" s="83" t="s">
        <v>419</v>
      </c>
      <c r="B29">
        <v>41</v>
      </c>
      <c r="D29" s="84"/>
    </row>
    <row r="30" spans="1:4" ht="15" customHeight="1" x14ac:dyDescent="0.25">
      <c r="A30" s="83" t="s">
        <v>196</v>
      </c>
      <c r="B30">
        <v>1766</v>
      </c>
      <c r="D30" s="84">
        <v>1758</v>
      </c>
    </row>
    <row r="31" spans="1:4" ht="15" customHeight="1" x14ac:dyDescent="0.25">
      <c r="A31" s="83" t="s">
        <v>197</v>
      </c>
      <c r="B31">
        <v>170</v>
      </c>
      <c r="D31" s="84">
        <v>218</v>
      </c>
    </row>
    <row r="33" spans="1:4" ht="15" customHeight="1" x14ac:dyDescent="0.25">
      <c r="A33" s="79" t="s">
        <v>174</v>
      </c>
      <c r="B33">
        <f>SUM(B35+B41+B48+B54+B61+B67+B72+B76+B176+B180+B184+B188+B194+B200+B217+B222+B226)</f>
        <v>6241</v>
      </c>
      <c r="C33" s="80"/>
      <c r="D33" s="77">
        <f>SUM(D35+D41+D48+D54+D61+D67+D72+D76+D176+D180+D184+D188+D194+D200+D217+D222+D226)</f>
        <v>7027</v>
      </c>
    </row>
    <row r="35" spans="1:4" ht="15" customHeight="1" x14ac:dyDescent="0.25">
      <c r="A35" s="81" t="s">
        <v>42</v>
      </c>
      <c r="B35">
        <f>SUM(B36:B39)</f>
        <v>99</v>
      </c>
      <c r="C35" s="81"/>
      <c r="D35" s="82">
        <f>SUM(D36:D39)</f>
        <v>98</v>
      </c>
    </row>
    <row r="36" spans="1:4" ht="15" customHeight="1" x14ac:dyDescent="0.25">
      <c r="A36" s="83" t="s">
        <v>198</v>
      </c>
      <c r="B36">
        <v>59</v>
      </c>
      <c r="D36" s="84">
        <v>55</v>
      </c>
    </row>
    <row r="37" spans="1:4" ht="15" customHeight="1" x14ac:dyDescent="0.25">
      <c r="A37" s="83" t="s">
        <v>199</v>
      </c>
      <c r="B37">
        <v>18</v>
      </c>
      <c r="D37" s="84">
        <v>20</v>
      </c>
    </row>
    <row r="38" spans="1:4" ht="15" customHeight="1" x14ac:dyDescent="0.25">
      <c r="A38" s="83" t="s">
        <v>407</v>
      </c>
      <c r="B38">
        <v>3</v>
      </c>
      <c r="D38" s="84"/>
    </row>
    <row r="39" spans="1:4" ht="15" customHeight="1" x14ac:dyDescent="0.25">
      <c r="A39" s="83" t="s">
        <v>200</v>
      </c>
      <c r="B39">
        <v>19</v>
      </c>
      <c r="D39" s="84">
        <v>23</v>
      </c>
    </row>
    <row r="41" spans="1:4" x14ac:dyDescent="0.25">
      <c r="A41" s="81" t="s">
        <v>43</v>
      </c>
      <c r="B41">
        <f>SUM(B42:B46)</f>
        <v>362</v>
      </c>
      <c r="C41" s="81"/>
      <c r="D41" s="82">
        <f>SUM(D42:D46)</f>
        <v>448</v>
      </c>
    </row>
    <row r="42" spans="1:4" x14ac:dyDescent="0.25">
      <c r="A42" s="83" t="s">
        <v>201</v>
      </c>
      <c r="B42">
        <v>221</v>
      </c>
      <c r="D42" s="84">
        <v>241</v>
      </c>
    </row>
    <row r="43" spans="1:4" x14ac:dyDescent="0.25">
      <c r="A43" s="83" t="s">
        <v>202</v>
      </c>
      <c r="B43">
        <v>0</v>
      </c>
      <c r="D43" s="85"/>
    </row>
    <row r="44" spans="1:4" x14ac:dyDescent="0.25">
      <c r="A44" s="83" t="s">
        <v>203</v>
      </c>
      <c r="B44">
        <v>58</v>
      </c>
      <c r="D44" s="84">
        <v>108</v>
      </c>
    </row>
    <row r="45" spans="1:4" ht="15" customHeight="1" x14ac:dyDescent="0.25">
      <c r="A45" s="83" t="s">
        <v>204</v>
      </c>
      <c r="B45">
        <v>28</v>
      </c>
      <c r="D45" s="84">
        <v>30</v>
      </c>
    </row>
    <row r="46" spans="1:4" x14ac:dyDescent="0.25">
      <c r="A46" s="83" t="s">
        <v>205</v>
      </c>
      <c r="B46">
        <v>55</v>
      </c>
      <c r="D46" s="84">
        <v>69</v>
      </c>
    </row>
    <row r="48" spans="1:4" x14ac:dyDescent="0.25">
      <c r="A48" s="81" t="s">
        <v>29</v>
      </c>
      <c r="B48">
        <f>SUM(B49:B52)</f>
        <v>331</v>
      </c>
      <c r="C48" s="81"/>
      <c r="D48" s="82">
        <f>SUM(D49:D52)</f>
        <v>370</v>
      </c>
    </row>
    <row r="49" spans="1:4" x14ac:dyDescent="0.25">
      <c r="A49" s="83" t="s">
        <v>206</v>
      </c>
      <c r="B49">
        <v>230</v>
      </c>
      <c r="D49" s="84">
        <v>217</v>
      </c>
    </row>
    <row r="50" spans="1:4" x14ac:dyDescent="0.25">
      <c r="A50" s="83" t="s">
        <v>207</v>
      </c>
      <c r="B50">
        <v>4</v>
      </c>
      <c r="D50" s="85"/>
    </row>
    <row r="51" spans="1:4" x14ac:dyDescent="0.25">
      <c r="A51" s="83" t="s">
        <v>208</v>
      </c>
      <c r="B51">
        <v>58</v>
      </c>
      <c r="D51" s="84">
        <v>109</v>
      </c>
    </row>
    <row r="52" spans="1:4" x14ac:dyDescent="0.25">
      <c r="A52" s="83" t="s">
        <v>209</v>
      </c>
      <c r="B52">
        <v>39</v>
      </c>
      <c r="D52" s="84">
        <v>44</v>
      </c>
    </row>
    <row r="54" spans="1:4" x14ac:dyDescent="0.25">
      <c r="A54" s="81" t="s">
        <v>30</v>
      </c>
      <c r="B54">
        <f>SUM(B55:B59)</f>
        <v>428</v>
      </c>
      <c r="C54" s="81"/>
      <c r="D54" s="82">
        <f>SUM(D55:D59)</f>
        <v>490</v>
      </c>
    </row>
    <row r="55" spans="1:4" x14ac:dyDescent="0.25">
      <c r="A55" s="83" t="s">
        <v>210</v>
      </c>
      <c r="B55">
        <v>263</v>
      </c>
      <c r="D55" s="84">
        <v>267</v>
      </c>
    </row>
    <row r="56" spans="1:4" x14ac:dyDescent="0.25">
      <c r="A56" s="83" t="s">
        <v>211</v>
      </c>
      <c r="B56">
        <v>0</v>
      </c>
      <c r="D56" s="84">
        <v>1</v>
      </c>
    </row>
    <row r="57" spans="1:4" x14ac:dyDescent="0.25">
      <c r="A57" s="83" t="s">
        <v>212</v>
      </c>
      <c r="B57">
        <v>59</v>
      </c>
      <c r="D57" s="84">
        <v>114</v>
      </c>
    </row>
    <row r="58" spans="1:4" x14ac:dyDescent="0.25">
      <c r="A58" s="83" t="s">
        <v>213</v>
      </c>
      <c r="B58">
        <v>79</v>
      </c>
      <c r="D58" s="84">
        <v>80</v>
      </c>
    </row>
    <row r="59" spans="1:4" x14ac:dyDescent="0.25">
      <c r="A59" s="83" t="s">
        <v>214</v>
      </c>
      <c r="B59">
        <v>27</v>
      </c>
      <c r="D59" s="84">
        <v>28</v>
      </c>
    </row>
    <row r="61" spans="1:4" x14ac:dyDescent="0.25">
      <c r="A61" s="81" t="s">
        <v>32</v>
      </c>
      <c r="B61">
        <f>SUM(B62:B65)</f>
        <v>13</v>
      </c>
      <c r="C61" s="81"/>
      <c r="D61" s="82">
        <f>SUM(D62:D65)</f>
        <v>18</v>
      </c>
    </row>
    <row r="62" spans="1:4" ht="15" customHeight="1" x14ac:dyDescent="0.25">
      <c r="A62" s="83" t="s">
        <v>215</v>
      </c>
      <c r="B62">
        <v>1</v>
      </c>
      <c r="D62" s="84">
        <v>2</v>
      </c>
    </row>
    <row r="63" spans="1:4" ht="15" customHeight="1" x14ac:dyDescent="0.25">
      <c r="A63" s="83" t="s">
        <v>216</v>
      </c>
      <c r="B63">
        <v>1</v>
      </c>
      <c r="D63" s="84">
        <v>1</v>
      </c>
    </row>
    <row r="64" spans="1:4" ht="15" customHeight="1" x14ac:dyDescent="0.25">
      <c r="A64" s="83" t="s">
        <v>217</v>
      </c>
      <c r="B64">
        <v>8</v>
      </c>
      <c r="D64" s="84">
        <v>12</v>
      </c>
    </row>
    <row r="65" spans="1:4" ht="15" customHeight="1" x14ac:dyDescent="0.25">
      <c r="A65" s="83" t="s">
        <v>218</v>
      </c>
      <c r="B65">
        <v>3</v>
      </c>
      <c r="D65" s="84">
        <v>3</v>
      </c>
    </row>
    <row r="67" spans="1:4" x14ac:dyDescent="0.25">
      <c r="A67" s="81" t="s">
        <v>46</v>
      </c>
      <c r="B67">
        <f>SUM(B68:B70)</f>
        <v>780</v>
      </c>
      <c r="C67" s="81"/>
      <c r="D67" s="82">
        <f>SUM(D68:D70)</f>
        <v>634</v>
      </c>
    </row>
    <row r="68" spans="1:4" ht="15" customHeight="1" x14ac:dyDescent="0.25">
      <c r="A68" s="83" t="s">
        <v>219</v>
      </c>
      <c r="B68">
        <v>552</v>
      </c>
      <c r="D68" s="84">
        <v>400</v>
      </c>
    </row>
    <row r="69" spans="1:4" ht="15" customHeight="1" x14ac:dyDescent="0.25">
      <c r="A69" s="83" t="s">
        <v>220</v>
      </c>
      <c r="B69">
        <v>189</v>
      </c>
      <c r="D69" s="84">
        <v>197</v>
      </c>
    </row>
    <row r="70" spans="1:4" ht="15" customHeight="1" x14ac:dyDescent="0.25">
      <c r="A70" s="83" t="s">
        <v>221</v>
      </c>
      <c r="B70">
        <v>39</v>
      </c>
      <c r="D70" s="84">
        <v>37</v>
      </c>
    </row>
    <row r="72" spans="1:4" ht="15" customHeight="1" x14ac:dyDescent="0.25">
      <c r="A72" s="81" t="s">
        <v>47</v>
      </c>
      <c r="B72">
        <f>SUM(B73:B74)</f>
        <v>197</v>
      </c>
      <c r="C72" s="81"/>
      <c r="D72" s="82">
        <f>SUM(D73:D74)</f>
        <v>206</v>
      </c>
    </row>
    <row r="73" spans="1:4" ht="15" customHeight="1" x14ac:dyDescent="0.25">
      <c r="A73" s="83" t="s">
        <v>222</v>
      </c>
      <c r="B73">
        <v>152</v>
      </c>
      <c r="D73" s="84">
        <v>156</v>
      </c>
    </row>
    <row r="74" spans="1:4" ht="15" customHeight="1" x14ac:dyDescent="0.25">
      <c r="A74" s="83" t="s">
        <v>223</v>
      </c>
      <c r="B74">
        <v>45</v>
      </c>
      <c r="D74" s="84">
        <v>50</v>
      </c>
    </row>
    <row r="76" spans="1:4" ht="15" customHeight="1" x14ac:dyDescent="0.25">
      <c r="A76" s="81" t="s">
        <v>33</v>
      </c>
      <c r="B76">
        <f>SUM(B77:B173)</f>
        <v>1285</v>
      </c>
      <c r="C76" s="81"/>
      <c r="D76" s="82">
        <f>SUM(D77:D173)</f>
        <v>1799</v>
      </c>
    </row>
    <row r="77" spans="1:4" ht="15" customHeight="1" x14ac:dyDescent="0.25">
      <c r="A77" s="83" t="s">
        <v>224</v>
      </c>
      <c r="B77">
        <v>34</v>
      </c>
      <c r="D77" s="84">
        <v>121</v>
      </c>
    </row>
    <row r="78" spans="1:4" ht="15" customHeight="1" x14ac:dyDescent="0.25">
      <c r="A78" s="83" t="s">
        <v>225</v>
      </c>
      <c r="B78">
        <v>35</v>
      </c>
      <c r="D78" s="84">
        <v>139</v>
      </c>
    </row>
    <row r="79" spans="1:4" ht="15" customHeight="1" x14ac:dyDescent="0.25">
      <c r="A79" s="87" t="s">
        <v>226</v>
      </c>
      <c r="B79">
        <v>41</v>
      </c>
      <c r="D79" s="84">
        <v>159</v>
      </c>
    </row>
    <row r="80" spans="1:4" ht="15" customHeight="1" x14ac:dyDescent="0.25">
      <c r="A80" s="83" t="s">
        <v>227</v>
      </c>
      <c r="B80">
        <v>2</v>
      </c>
      <c r="D80" s="84">
        <v>13</v>
      </c>
    </row>
    <row r="81" spans="1:7" ht="15" customHeight="1" x14ac:dyDescent="0.25">
      <c r="A81" s="83" t="s">
        <v>228</v>
      </c>
      <c r="B81">
        <v>11</v>
      </c>
      <c r="D81" s="84">
        <v>35</v>
      </c>
    </row>
    <row r="82" spans="1:7" ht="15" customHeight="1" x14ac:dyDescent="0.25">
      <c r="A82" s="83" t="s">
        <v>229</v>
      </c>
      <c r="B82">
        <v>6</v>
      </c>
      <c r="D82" s="84">
        <v>20</v>
      </c>
      <c r="G82" s="88"/>
    </row>
    <row r="83" spans="1:7" ht="15" customHeight="1" x14ac:dyDescent="0.25">
      <c r="A83" s="83" t="s">
        <v>230</v>
      </c>
      <c r="B83">
        <v>21</v>
      </c>
      <c r="D83" s="84">
        <v>53</v>
      </c>
    </row>
    <row r="84" spans="1:7" ht="15" customHeight="1" x14ac:dyDescent="0.25">
      <c r="A84" s="83" t="s">
        <v>231</v>
      </c>
      <c r="B84">
        <v>4</v>
      </c>
      <c r="D84" s="84">
        <v>16</v>
      </c>
    </row>
    <row r="85" spans="1:7" ht="15" customHeight="1" x14ac:dyDescent="0.25">
      <c r="A85" s="83" t="s">
        <v>232</v>
      </c>
      <c r="B85">
        <v>12</v>
      </c>
      <c r="D85" s="84">
        <v>59</v>
      </c>
    </row>
    <row r="86" spans="1:7" ht="15" customHeight="1" x14ac:dyDescent="0.25">
      <c r="A86" s="83" t="s">
        <v>233</v>
      </c>
      <c r="B86">
        <v>36</v>
      </c>
      <c r="D86" s="84">
        <v>115</v>
      </c>
    </row>
    <row r="87" spans="1:7" ht="15" customHeight="1" x14ac:dyDescent="0.25">
      <c r="A87" s="83" t="s">
        <v>234</v>
      </c>
      <c r="B87">
        <v>8</v>
      </c>
      <c r="D87" s="84">
        <v>14</v>
      </c>
    </row>
    <row r="88" spans="1:7" ht="15" customHeight="1" x14ac:dyDescent="0.25">
      <c r="A88" s="83" t="s">
        <v>235</v>
      </c>
      <c r="B88">
        <v>15</v>
      </c>
      <c r="D88" s="84">
        <v>63</v>
      </c>
    </row>
    <row r="89" spans="1:7" ht="15" customHeight="1" x14ac:dyDescent="0.25">
      <c r="A89" s="83" t="s">
        <v>236</v>
      </c>
      <c r="B89">
        <v>16</v>
      </c>
      <c r="D89" s="84">
        <v>78</v>
      </c>
    </row>
    <row r="90" spans="1:7" ht="15" customHeight="1" x14ac:dyDescent="0.25">
      <c r="A90" s="83" t="s">
        <v>237</v>
      </c>
      <c r="B90">
        <v>12</v>
      </c>
      <c r="D90" s="84">
        <v>49</v>
      </c>
    </row>
    <row r="91" spans="1:7" ht="15" customHeight="1" x14ac:dyDescent="0.25">
      <c r="A91" s="83" t="s">
        <v>238</v>
      </c>
      <c r="B91">
        <v>4</v>
      </c>
      <c r="D91" s="84">
        <v>17</v>
      </c>
    </row>
    <row r="92" spans="1:7" ht="15" customHeight="1" x14ac:dyDescent="0.25">
      <c r="A92" s="83" t="s">
        <v>239</v>
      </c>
      <c r="B92">
        <v>4</v>
      </c>
      <c r="D92" s="84">
        <v>5</v>
      </c>
    </row>
    <row r="93" spans="1:7" ht="15" customHeight="1" x14ac:dyDescent="0.25">
      <c r="A93" s="83" t="s">
        <v>240</v>
      </c>
      <c r="B93">
        <v>4</v>
      </c>
      <c r="D93" s="84">
        <v>9</v>
      </c>
    </row>
    <row r="94" spans="1:7" ht="15" customHeight="1" x14ac:dyDescent="0.25">
      <c r="A94" s="83" t="s">
        <v>241</v>
      </c>
      <c r="B94">
        <v>0</v>
      </c>
      <c r="D94" s="84">
        <v>1</v>
      </c>
    </row>
    <row r="95" spans="1:7" ht="15" customHeight="1" x14ac:dyDescent="0.25">
      <c r="A95" s="83" t="s">
        <v>242</v>
      </c>
      <c r="B95">
        <v>1</v>
      </c>
      <c r="D95" s="84">
        <v>1</v>
      </c>
    </row>
    <row r="96" spans="1:7" ht="15" customHeight="1" x14ac:dyDescent="0.25">
      <c r="A96" s="83" t="s">
        <v>243</v>
      </c>
      <c r="B96">
        <v>0</v>
      </c>
      <c r="D96" s="85"/>
    </row>
    <row r="97" spans="1:6" ht="15" customHeight="1" x14ac:dyDescent="0.25">
      <c r="A97" s="83" t="s">
        <v>244</v>
      </c>
      <c r="B97">
        <v>0</v>
      </c>
      <c r="D97" s="84">
        <v>1</v>
      </c>
    </row>
    <row r="98" spans="1:6" ht="15" customHeight="1" x14ac:dyDescent="0.25">
      <c r="A98" s="83" t="s">
        <v>245</v>
      </c>
      <c r="B98">
        <v>2</v>
      </c>
      <c r="D98" s="84">
        <v>3</v>
      </c>
    </row>
    <row r="99" spans="1:6" ht="15" customHeight="1" x14ac:dyDescent="0.25">
      <c r="A99" s="83" t="s">
        <v>246</v>
      </c>
      <c r="B99">
        <v>5</v>
      </c>
      <c r="D99" s="84">
        <v>5</v>
      </c>
    </row>
    <row r="100" spans="1:6" ht="15" customHeight="1" x14ac:dyDescent="0.25">
      <c r="A100" s="83" t="s">
        <v>247</v>
      </c>
      <c r="B100">
        <v>1</v>
      </c>
      <c r="D100" s="84">
        <v>2</v>
      </c>
    </row>
    <row r="101" spans="1:6" ht="15" customHeight="1" x14ac:dyDescent="0.25">
      <c r="A101" s="83" t="s">
        <v>248</v>
      </c>
      <c r="B101">
        <v>1</v>
      </c>
      <c r="D101" s="84">
        <v>3</v>
      </c>
    </row>
    <row r="102" spans="1:6" ht="15" customHeight="1" x14ac:dyDescent="0.25">
      <c r="A102" s="83" t="s">
        <v>249</v>
      </c>
      <c r="B102">
        <v>0</v>
      </c>
      <c r="D102" s="85"/>
    </row>
    <row r="103" spans="1:6" ht="15" customHeight="1" x14ac:dyDescent="0.25">
      <c r="A103" s="83" t="s">
        <v>250</v>
      </c>
      <c r="B103">
        <v>4</v>
      </c>
      <c r="D103" s="84">
        <v>2</v>
      </c>
    </row>
    <row r="104" spans="1:6" ht="15" customHeight="1" x14ac:dyDescent="0.25">
      <c r="A104" s="83" t="s">
        <v>251</v>
      </c>
      <c r="B104">
        <v>91</v>
      </c>
      <c r="D104" s="84">
        <v>69</v>
      </c>
    </row>
    <row r="105" spans="1:6" ht="15" customHeight="1" x14ac:dyDescent="0.25">
      <c r="A105" s="83" t="s">
        <v>252</v>
      </c>
      <c r="B105">
        <v>71</v>
      </c>
      <c r="D105" s="84">
        <v>47</v>
      </c>
    </row>
    <row r="106" spans="1:6" ht="15" customHeight="1" x14ac:dyDescent="0.25">
      <c r="A106" s="83" t="s">
        <v>253</v>
      </c>
      <c r="B106">
        <v>76</v>
      </c>
      <c r="D106" s="84">
        <v>52</v>
      </c>
      <c r="F106">
        <v>4</v>
      </c>
    </row>
    <row r="107" spans="1:6" ht="15" customHeight="1" x14ac:dyDescent="0.25">
      <c r="A107" s="83" t="s">
        <v>254</v>
      </c>
      <c r="B107">
        <v>25</v>
      </c>
      <c r="D107" s="84">
        <v>20</v>
      </c>
    </row>
    <row r="108" spans="1:6" ht="15" customHeight="1" x14ac:dyDescent="0.25">
      <c r="A108" s="83" t="s">
        <v>255</v>
      </c>
      <c r="B108">
        <v>31</v>
      </c>
      <c r="D108" s="84">
        <v>21</v>
      </c>
    </row>
    <row r="109" spans="1:6" ht="15" customHeight="1" x14ac:dyDescent="0.25">
      <c r="A109" s="83" t="s">
        <v>408</v>
      </c>
      <c r="B109">
        <v>1</v>
      </c>
      <c r="D109" s="84"/>
    </row>
    <row r="110" spans="1:6" ht="15" customHeight="1" x14ac:dyDescent="0.25">
      <c r="A110" s="83" t="s">
        <v>256</v>
      </c>
      <c r="B110">
        <v>22</v>
      </c>
      <c r="D110" s="84">
        <v>18</v>
      </c>
    </row>
    <row r="111" spans="1:6" ht="15" customHeight="1" x14ac:dyDescent="0.25">
      <c r="A111" s="83" t="s">
        <v>257</v>
      </c>
      <c r="B111">
        <v>37</v>
      </c>
      <c r="D111" s="84">
        <v>25</v>
      </c>
    </row>
    <row r="112" spans="1:6" ht="15" customHeight="1" x14ac:dyDescent="0.25">
      <c r="A112" s="83" t="s">
        <v>258</v>
      </c>
      <c r="B112">
        <v>53</v>
      </c>
      <c r="D112" s="84">
        <v>44</v>
      </c>
    </row>
    <row r="113" spans="1:5" ht="15" customHeight="1" x14ac:dyDescent="0.25">
      <c r="A113" s="83" t="s">
        <v>259</v>
      </c>
      <c r="B113">
        <v>60</v>
      </c>
      <c r="D113" s="84">
        <v>44</v>
      </c>
    </row>
    <row r="114" spans="1:5" ht="15" customHeight="1" x14ac:dyDescent="0.25">
      <c r="A114" s="83" t="s">
        <v>260</v>
      </c>
      <c r="B114">
        <v>6</v>
      </c>
      <c r="D114" s="84">
        <v>6</v>
      </c>
    </row>
    <row r="115" spans="1:5" ht="15" customHeight="1" x14ac:dyDescent="0.25">
      <c r="A115" s="83" t="s">
        <v>261</v>
      </c>
      <c r="B115">
        <v>58</v>
      </c>
      <c r="D115" s="84">
        <v>48</v>
      </c>
    </row>
    <row r="116" spans="1:5" ht="15" customHeight="1" x14ac:dyDescent="0.25">
      <c r="A116" s="83" t="s">
        <v>262</v>
      </c>
      <c r="B116">
        <v>45</v>
      </c>
      <c r="D116" s="84">
        <v>34</v>
      </c>
    </row>
    <row r="117" spans="1:5" ht="15" customHeight="1" x14ac:dyDescent="0.25">
      <c r="A117" s="83" t="s">
        <v>263</v>
      </c>
      <c r="B117">
        <v>50</v>
      </c>
      <c r="D117" s="84">
        <v>37</v>
      </c>
    </row>
    <row r="118" spans="1:5" ht="15" customHeight="1" x14ac:dyDescent="0.25">
      <c r="A118" s="83" t="s">
        <v>264</v>
      </c>
      <c r="B118">
        <v>11</v>
      </c>
      <c r="D118" s="84">
        <v>8</v>
      </c>
    </row>
    <row r="119" spans="1:5" ht="15" customHeight="1" x14ac:dyDescent="0.25">
      <c r="A119" s="83" t="s">
        <v>265</v>
      </c>
      <c r="B119">
        <v>6</v>
      </c>
      <c r="D119" s="84">
        <v>5</v>
      </c>
    </row>
    <row r="120" spans="1:5" ht="15" customHeight="1" x14ac:dyDescent="0.25">
      <c r="A120" s="83" t="s">
        <v>266</v>
      </c>
      <c r="B120">
        <v>13</v>
      </c>
      <c r="D120" s="84">
        <v>8</v>
      </c>
    </row>
    <row r="121" spans="1:5" ht="15" customHeight="1" x14ac:dyDescent="0.25">
      <c r="A121" s="83" t="s">
        <v>267</v>
      </c>
      <c r="B121">
        <v>8</v>
      </c>
      <c r="D121" s="84">
        <v>7</v>
      </c>
    </row>
    <row r="122" spans="1:5" s="39" customFormat="1" ht="15" customHeight="1" x14ac:dyDescent="0.25">
      <c r="A122" s="83" t="s">
        <v>268</v>
      </c>
      <c r="B122" s="39">
        <v>4</v>
      </c>
      <c r="D122" s="84">
        <v>4</v>
      </c>
    </row>
    <row r="123" spans="1:5" s="39" customFormat="1" ht="15" customHeight="1" x14ac:dyDescent="0.25">
      <c r="A123" s="83" t="s">
        <v>269</v>
      </c>
      <c r="B123" s="39">
        <v>6</v>
      </c>
      <c r="D123" s="84">
        <v>6</v>
      </c>
    </row>
    <row r="124" spans="1:5" s="39" customFormat="1" ht="15" customHeight="1" x14ac:dyDescent="0.25">
      <c r="A124" s="83" t="s">
        <v>270</v>
      </c>
      <c r="B124" s="39">
        <v>1</v>
      </c>
      <c r="D124" s="84">
        <v>1</v>
      </c>
    </row>
    <row r="125" spans="1:5" s="39" customFormat="1" ht="15" customHeight="1" x14ac:dyDescent="0.25">
      <c r="A125" s="83" t="s">
        <v>271</v>
      </c>
      <c r="B125" s="39">
        <v>5</v>
      </c>
      <c r="D125" s="84">
        <v>5</v>
      </c>
    </row>
    <row r="126" spans="1:5" s="39" customFormat="1" ht="15" customHeight="1" x14ac:dyDescent="0.25">
      <c r="A126" s="83" t="s">
        <v>272</v>
      </c>
      <c r="B126" s="39">
        <v>4</v>
      </c>
      <c r="D126" s="84">
        <v>3</v>
      </c>
    </row>
    <row r="127" spans="1:5" ht="15" customHeight="1" x14ac:dyDescent="0.25">
      <c r="A127" s="83" t="s">
        <v>273</v>
      </c>
      <c r="B127">
        <v>4</v>
      </c>
      <c r="D127" s="84">
        <v>4</v>
      </c>
    </row>
    <row r="128" spans="1:5" ht="15" customHeight="1" x14ac:dyDescent="0.25">
      <c r="A128" s="83" t="s">
        <v>274</v>
      </c>
      <c r="B128" s="39">
        <v>10</v>
      </c>
      <c r="D128" s="84">
        <v>8</v>
      </c>
      <c r="E128" s="39"/>
    </row>
    <row r="129" spans="1:6" ht="15" customHeight="1" x14ac:dyDescent="0.25">
      <c r="A129" s="83" t="s">
        <v>275</v>
      </c>
      <c r="B129" s="39">
        <v>3</v>
      </c>
      <c r="D129" s="84">
        <v>2</v>
      </c>
      <c r="E129" s="39"/>
    </row>
    <row r="130" spans="1:6" ht="15" customHeight="1" x14ac:dyDescent="0.25">
      <c r="A130" s="83" t="s">
        <v>276</v>
      </c>
      <c r="B130">
        <v>9</v>
      </c>
      <c r="D130" s="84">
        <v>8</v>
      </c>
    </row>
    <row r="131" spans="1:6" ht="15" customHeight="1" x14ac:dyDescent="0.25">
      <c r="A131" s="83" t="s">
        <v>277</v>
      </c>
      <c r="B131">
        <v>17</v>
      </c>
      <c r="D131" s="84">
        <v>14</v>
      </c>
    </row>
    <row r="132" spans="1:6" ht="15" customHeight="1" x14ac:dyDescent="0.25">
      <c r="A132" s="83" t="s">
        <v>278</v>
      </c>
      <c r="B132">
        <v>2</v>
      </c>
      <c r="D132" s="84">
        <v>2</v>
      </c>
    </row>
    <row r="133" spans="1:6" ht="15" customHeight="1" x14ac:dyDescent="0.25">
      <c r="A133" s="83" t="s">
        <v>279</v>
      </c>
      <c r="B133">
        <v>0</v>
      </c>
      <c r="D133" s="84">
        <v>1</v>
      </c>
    </row>
    <row r="134" spans="1:6" ht="15" customHeight="1" x14ac:dyDescent="0.25">
      <c r="A134" s="83" t="s">
        <v>280</v>
      </c>
      <c r="B134">
        <v>14</v>
      </c>
      <c r="D134" s="84">
        <v>30</v>
      </c>
    </row>
    <row r="135" spans="1:6" ht="15" customHeight="1" x14ac:dyDescent="0.25">
      <c r="A135" s="83" t="s">
        <v>281</v>
      </c>
      <c r="B135">
        <v>16</v>
      </c>
      <c r="D135" s="84">
        <v>15</v>
      </c>
    </row>
    <row r="136" spans="1:6" ht="15" customHeight="1" x14ac:dyDescent="0.25">
      <c r="A136" s="83" t="s">
        <v>282</v>
      </c>
      <c r="B136">
        <v>22</v>
      </c>
      <c r="D136" s="84">
        <v>18</v>
      </c>
    </row>
    <row r="137" spans="1:6" ht="15" customHeight="1" x14ac:dyDescent="0.25">
      <c r="A137" s="83" t="s">
        <v>283</v>
      </c>
      <c r="B137">
        <v>13</v>
      </c>
      <c r="D137" s="84">
        <v>11</v>
      </c>
    </row>
    <row r="138" spans="1:6" s="90" customFormat="1" ht="15" customHeight="1" x14ac:dyDescent="0.25">
      <c r="A138" s="86" t="s">
        <v>183</v>
      </c>
      <c r="D138" s="89">
        <v>1</v>
      </c>
    </row>
    <row r="139" spans="1:6" ht="15" customHeight="1" x14ac:dyDescent="0.25">
      <c r="A139" s="83" t="s">
        <v>284</v>
      </c>
      <c r="B139">
        <v>20</v>
      </c>
      <c r="D139" s="84">
        <v>17</v>
      </c>
    </row>
    <row r="140" spans="1:6" ht="15" customHeight="1" x14ac:dyDescent="0.25">
      <c r="A140" s="83" t="s">
        <v>285</v>
      </c>
      <c r="B140">
        <v>24</v>
      </c>
      <c r="D140" s="84">
        <v>20</v>
      </c>
    </row>
    <row r="141" spans="1:6" ht="15" customHeight="1" x14ac:dyDescent="0.25">
      <c r="A141" s="83" t="s">
        <v>286</v>
      </c>
      <c r="B141">
        <v>1</v>
      </c>
      <c r="D141" s="84">
        <v>2</v>
      </c>
    </row>
    <row r="142" spans="1:6" ht="15" customHeight="1" x14ac:dyDescent="0.25">
      <c r="A142" s="83" t="s">
        <v>287</v>
      </c>
      <c r="B142">
        <v>0</v>
      </c>
      <c r="D142" s="84">
        <v>1</v>
      </c>
    </row>
    <row r="143" spans="1:6" s="93" customFormat="1" ht="15" customHeight="1" x14ac:dyDescent="0.25">
      <c r="A143" s="91" t="s">
        <v>238</v>
      </c>
      <c r="D143" s="92">
        <v>1</v>
      </c>
      <c r="F143" s="93" t="s">
        <v>288</v>
      </c>
    </row>
    <row r="144" spans="1:6" ht="15" customHeight="1" x14ac:dyDescent="0.25">
      <c r="A144" s="83" t="s">
        <v>289</v>
      </c>
      <c r="B144">
        <v>1</v>
      </c>
      <c r="D144" s="84">
        <v>1</v>
      </c>
    </row>
    <row r="145" spans="1:4" ht="15" customHeight="1" x14ac:dyDescent="0.25">
      <c r="A145" s="83" t="s">
        <v>290</v>
      </c>
      <c r="B145">
        <v>1</v>
      </c>
      <c r="D145" s="84">
        <v>1</v>
      </c>
    </row>
    <row r="146" spans="1:4" ht="15" customHeight="1" x14ac:dyDescent="0.25">
      <c r="A146" s="83" t="s">
        <v>291</v>
      </c>
      <c r="B146">
        <v>5</v>
      </c>
      <c r="D146" s="84">
        <v>3</v>
      </c>
    </row>
    <row r="147" spans="1:4" ht="15" customHeight="1" x14ac:dyDescent="0.25">
      <c r="A147" s="83" t="s">
        <v>292</v>
      </c>
      <c r="B147">
        <v>16</v>
      </c>
      <c r="D147" s="84">
        <v>11</v>
      </c>
    </row>
    <row r="148" spans="1:4" ht="15" customHeight="1" x14ac:dyDescent="0.25">
      <c r="A148" s="83" t="s">
        <v>293</v>
      </c>
      <c r="B148">
        <v>3</v>
      </c>
      <c r="D148" s="84">
        <v>3</v>
      </c>
    </row>
    <row r="149" spans="1:4" ht="15" customHeight="1" x14ac:dyDescent="0.25">
      <c r="A149" s="83" t="s">
        <v>294</v>
      </c>
      <c r="B149">
        <v>5</v>
      </c>
      <c r="D149" s="84">
        <v>4</v>
      </c>
    </row>
    <row r="150" spans="1:4" ht="15" customHeight="1" x14ac:dyDescent="0.25">
      <c r="A150" s="83" t="s">
        <v>295</v>
      </c>
      <c r="B150">
        <v>17</v>
      </c>
      <c r="D150" s="84">
        <v>11</v>
      </c>
    </row>
    <row r="151" spans="1:4" ht="15" customHeight="1" x14ac:dyDescent="0.25">
      <c r="A151" s="83" t="s">
        <v>296</v>
      </c>
      <c r="B151">
        <v>7</v>
      </c>
      <c r="D151" s="84">
        <v>4</v>
      </c>
    </row>
    <row r="152" spans="1:4" ht="15" customHeight="1" x14ac:dyDescent="0.25">
      <c r="A152" s="83" t="s">
        <v>297</v>
      </c>
      <c r="B152">
        <v>5</v>
      </c>
      <c r="D152" s="84">
        <v>6</v>
      </c>
    </row>
    <row r="153" spans="1:4" ht="15" customHeight="1" x14ac:dyDescent="0.25">
      <c r="A153" s="83" t="s">
        <v>298</v>
      </c>
      <c r="B153">
        <v>7</v>
      </c>
      <c r="D153" s="84">
        <v>4</v>
      </c>
    </row>
    <row r="154" spans="1:4" ht="15" customHeight="1" x14ac:dyDescent="0.25">
      <c r="A154" s="83" t="s">
        <v>299</v>
      </c>
      <c r="B154">
        <v>2</v>
      </c>
      <c r="D154" s="84">
        <v>1</v>
      </c>
    </row>
    <row r="155" spans="1:4" ht="15" customHeight="1" x14ac:dyDescent="0.25">
      <c r="A155" s="83" t="s">
        <v>300</v>
      </c>
      <c r="B155">
        <v>16</v>
      </c>
      <c r="D155" s="84">
        <v>13</v>
      </c>
    </row>
    <row r="156" spans="1:4" x14ac:dyDescent="0.25">
      <c r="A156" s="83" t="s">
        <v>301</v>
      </c>
      <c r="B156">
        <v>0</v>
      </c>
      <c r="D156" s="85"/>
    </row>
    <row r="157" spans="1:4" x14ac:dyDescent="0.25">
      <c r="A157" s="83" t="s">
        <v>302</v>
      </c>
      <c r="B157">
        <v>30</v>
      </c>
      <c r="D157" s="84">
        <v>45</v>
      </c>
    </row>
    <row r="158" spans="1:4" x14ac:dyDescent="0.25">
      <c r="A158" s="83" t="s">
        <v>303</v>
      </c>
      <c r="B158">
        <v>0</v>
      </c>
      <c r="D158" s="85"/>
    </row>
    <row r="159" spans="1:4" x14ac:dyDescent="0.25">
      <c r="A159" s="83" t="s">
        <v>304</v>
      </c>
      <c r="B159">
        <v>14</v>
      </c>
      <c r="D159" s="84">
        <v>18</v>
      </c>
    </row>
    <row r="160" spans="1:4" x14ac:dyDescent="0.25">
      <c r="A160" s="83" t="s">
        <v>305</v>
      </c>
      <c r="B160">
        <v>3</v>
      </c>
      <c r="D160" s="84">
        <v>2</v>
      </c>
    </row>
    <row r="161" spans="1:4" x14ac:dyDescent="0.25">
      <c r="A161" s="83" t="s">
        <v>306</v>
      </c>
      <c r="B161">
        <v>2</v>
      </c>
      <c r="D161" s="84">
        <v>1</v>
      </c>
    </row>
    <row r="162" spans="1:4" x14ac:dyDescent="0.25">
      <c r="A162" s="83" t="s">
        <v>307</v>
      </c>
      <c r="B162">
        <v>21</v>
      </c>
      <c r="D162" s="84">
        <v>17</v>
      </c>
    </row>
    <row r="163" spans="1:4" x14ac:dyDescent="0.25">
      <c r="A163" s="83" t="s">
        <v>308</v>
      </c>
      <c r="B163">
        <v>2</v>
      </c>
      <c r="D163" s="84">
        <v>1</v>
      </c>
    </row>
    <row r="164" spans="1:4" x14ac:dyDescent="0.25">
      <c r="A164" s="83" t="s">
        <v>309</v>
      </c>
      <c r="B164">
        <v>1</v>
      </c>
      <c r="D164" s="84">
        <v>1</v>
      </c>
    </row>
    <row r="165" spans="1:4" x14ac:dyDescent="0.25">
      <c r="A165" s="83" t="s">
        <v>409</v>
      </c>
      <c r="B165">
        <v>1</v>
      </c>
      <c r="D165" s="84"/>
    </row>
    <row r="166" spans="1:4" x14ac:dyDescent="0.25">
      <c r="A166" s="83" t="s">
        <v>410</v>
      </c>
      <c r="B166">
        <v>1</v>
      </c>
      <c r="D166" s="84"/>
    </row>
    <row r="167" spans="1:4" x14ac:dyDescent="0.25">
      <c r="A167" s="83" t="s">
        <v>414</v>
      </c>
      <c r="B167">
        <v>1</v>
      </c>
      <c r="D167" s="84"/>
    </row>
    <row r="168" spans="1:4" x14ac:dyDescent="0.25">
      <c r="A168" s="83" t="s">
        <v>415</v>
      </c>
      <c r="B168">
        <v>1</v>
      </c>
      <c r="D168" s="84"/>
    </row>
    <row r="169" spans="1:4" x14ac:dyDescent="0.25">
      <c r="A169" s="83" t="s">
        <v>416</v>
      </c>
      <c r="B169">
        <v>1</v>
      </c>
      <c r="D169" s="84"/>
    </row>
    <row r="170" spans="1:4" x14ac:dyDescent="0.25">
      <c r="A170" s="83" t="s">
        <v>310</v>
      </c>
      <c r="B170">
        <v>1</v>
      </c>
      <c r="D170" s="84">
        <v>1</v>
      </c>
    </row>
    <row r="171" spans="1:4" x14ac:dyDescent="0.25">
      <c r="A171" s="83" t="s">
        <v>417</v>
      </c>
      <c r="B171">
        <v>1</v>
      </c>
      <c r="D171" s="84"/>
    </row>
    <row r="172" spans="1:4" x14ac:dyDescent="0.25">
      <c r="A172" s="83" t="s">
        <v>406</v>
      </c>
      <c r="B172">
        <v>1</v>
      </c>
      <c r="D172" s="84"/>
    </row>
    <row r="173" spans="1:4" x14ac:dyDescent="0.25">
      <c r="A173" s="83" t="s">
        <v>311</v>
      </c>
      <c r="B173">
        <v>1</v>
      </c>
      <c r="D173" s="84">
        <v>1</v>
      </c>
    </row>
    <row r="176" spans="1:4" ht="15" customHeight="1" x14ac:dyDescent="0.25">
      <c r="A176" s="81" t="s">
        <v>48</v>
      </c>
      <c r="B176">
        <f>SUM(B177:B178)</f>
        <v>131</v>
      </c>
      <c r="C176" s="81"/>
      <c r="D176" s="82">
        <f>SUM(D177:D178)</f>
        <v>137</v>
      </c>
    </row>
    <row r="177" spans="1:4" ht="15" customHeight="1" x14ac:dyDescent="0.25">
      <c r="A177" s="83" t="s">
        <v>312</v>
      </c>
      <c r="B177">
        <v>95</v>
      </c>
      <c r="D177" s="84">
        <v>97</v>
      </c>
    </row>
    <row r="178" spans="1:4" ht="15" customHeight="1" x14ac:dyDescent="0.25">
      <c r="A178" s="83" t="s">
        <v>313</v>
      </c>
      <c r="B178">
        <v>36</v>
      </c>
      <c r="D178" s="84">
        <v>40</v>
      </c>
    </row>
    <row r="180" spans="1:4" ht="15" customHeight="1" x14ac:dyDescent="0.25">
      <c r="A180" s="81" t="s">
        <v>50</v>
      </c>
      <c r="B180">
        <f>SUM(B181:B182)</f>
        <v>82</v>
      </c>
      <c r="C180" s="81"/>
      <c r="D180" s="82">
        <f>SUM(D181:D182)</f>
        <v>98</v>
      </c>
    </row>
    <row r="181" spans="1:4" ht="15" customHeight="1" x14ac:dyDescent="0.25">
      <c r="A181" s="83" t="s">
        <v>314</v>
      </c>
      <c r="B181">
        <v>64</v>
      </c>
      <c r="D181" s="84">
        <v>68</v>
      </c>
    </row>
    <row r="182" spans="1:4" ht="15" customHeight="1" x14ac:dyDescent="0.25">
      <c r="A182" s="83" t="s">
        <v>315</v>
      </c>
      <c r="B182">
        <v>18</v>
      </c>
      <c r="D182" s="84">
        <v>30</v>
      </c>
    </row>
    <row r="184" spans="1:4" ht="15" customHeight="1" x14ac:dyDescent="0.25">
      <c r="A184" s="81" t="s">
        <v>51</v>
      </c>
      <c r="B184">
        <f>SUM(B185:B186)</f>
        <v>763</v>
      </c>
      <c r="C184" s="81"/>
      <c r="D184" s="82">
        <f>SUM(D185:D186)</f>
        <v>814</v>
      </c>
    </row>
    <row r="185" spans="1:4" x14ac:dyDescent="0.25">
      <c r="A185" s="83" t="s">
        <v>316</v>
      </c>
      <c r="B185">
        <v>584</v>
      </c>
      <c r="D185" s="84">
        <v>630</v>
      </c>
    </row>
    <row r="186" spans="1:4" x14ac:dyDescent="0.25">
      <c r="A186" s="83" t="s">
        <v>317</v>
      </c>
      <c r="B186">
        <v>179</v>
      </c>
      <c r="D186" s="84">
        <v>184</v>
      </c>
    </row>
    <row r="188" spans="1:4" x14ac:dyDescent="0.25">
      <c r="A188" s="81" t="s">
        <v>35</v>
      </c>
      <c r="B188">
        <f>SUM(B189:B192)</f>
        <v>316</v>
      </c>
      <c r="C188" s="81"/>
      <c r="D188" s="82">
        <f>SUM(D189:D192)</f>
        <v>285</v>
      </c>
    </row>
    <row r="189" spans="1:4" x14ac:dyDescent="0.25">
      <c r="A189" s="83" t="s">
        <v>318</v>
      </c>
      <c r="B189">
        <v>109</v>
      </c>
      <c r="D189" s="84">
        <v>137</v>
      </c>
    </row>
    <row r="190" spans="1:4" x14ac:dyDescent="0.25">
      <c r="A190" s="83" t="s">
        <v>323</v>
      </c>
      <c r="B190">
        <v>177</v>
      </c>
      <c r="D190" s="84">
        <v>122</v>
      </c>
    </row>
    <row r="191" spans="1:4" x14ac:dyDescent="0.25">
      <c r="A191" s="83" t="s">
        <v>319</v>
      </c>
      <c r="B191">
        <v>27</v>
      </c>
      <c r="D191" s="84">
        <v>22</v>
      </c>
    </row>
    <row r="192" spans="1:4" x14ac:dyDescent="0.25">
      <c r="A192" s="83" t="s">
        <v>320</v>
      </c>
      <c r="B192">
        <v>3</v>
      </c>
      <c r="D192" s="84">
        <v>4</v>
      </c>
    </row>
    <row r="194" spans="1:4" x14ac:dyDescent="0.25">
      <c r="A194" s="81" t="s">
        <v>36</v>
      </c>
      <c r="B194">
        <f>SUM(B195:B197)</f>
        <v>350</v>
      </c>
      <c r="C194" s="81"/>
      <c r="D194" s="82">
        <f>SUM(D195:D197)</f>
        <v>363</v>
      </c>
    </row>
    <row r="195" spans="1:4" x14ac:dyDescent="0.25">
      <c r="A195" s="83" t="s">
        <v>321</v>
      </c>
      <c r="B195">
        <v>263</v>
      </c>
      <c r="D195" s="84">
        <v>269</v>
      </c>
    </row>
    <row r="196" spans="1:4" x14ac:dyDescent="0.25">
      <c r="A196" s="83" t="s">
        <v>322</v>
      </c>
      <c r="B196">
        <v>61</v>
      </c>
      <c r="D196" s="84">
        <v>75</v>
      </c>
    </row>
    <row r="197" spans="1:4" x14ac:dyDescent="0.25">
      <c r="A197" s="83" t="s">
        <v>324</v>
      </c>
      <c r="B197">
        <v>26</v>
      </c>
      <c r="D197" s="84">
        <v>19</v>
      </c>
    </row>
    <row r="200" spans="1:4" ht="15" customHeight="1" x14ac:dyDescent="0.25">
      <c r="A200" s="81" t="s">
        <v>38</v>
      </c>
      <c r="B200">
        <f>SUM(B201:B215)</f>
        <v>377</v>
      </c>
      <c r="C200" s="81"/>
      <c r="D200" s="82">
        <f>SUM(D201:D215)</f>
        <v>420</v>
      </c>
    </row>
    <row r="201" spans="1:4" ht="15" customHeight="1" x14ac:dyDescent="0.25">
      <c r="A201" s="83" t="s">
        <v>325</v>
      </c>
      <c r="B201">
        <v>79</v>
      </c>
      <c r="D201" s="84">
        <v>97</v>
      </c>
    </row>
    <row r="202" spans="1:4" ht="15" customHeight="1" x14ac:dyDescent="0.25">
      <c r="A202" s="83" t="s">
        <v>326</v>
      </c>
      <c r="B202">
        <v>6</v>
      </c>
      <c r="D202" s="84">
        <v>14</v>
      </c>
    </row>
    <row r="203" spans="1:4" ht="15" customHeight="1" x14ac:dyDescent="0.25">
      <c r="A203" s="83" t="s">
        <v>327</v>
      </c>
      <c r="B203">
        <v>4</v>
      </c>
      <c r="D203" s="84">
        <v>9</v>
      </c>
    </row>
    <row r="204" spans="1:4" ht="15" customHeight="1" x14ac:dyDescent="0.25">
      <c r="A204" s="83" t="s">
        <v>328</v>
      </c>
      <c r="B204">
        <v>16</v>
      </c>
      <c r="D204" s="84">
        <v>25</v>
      </c>
    </row>
    <row r="205" spans="1:4" ht="15" customHeight="1" x14ac:dyDescent="0.25">
      <c r="A205" s="83" t="s">
        <v>329</v>
      </c>
      <c r="B205">
        <v>7</v>
      </c>
      <c r="D205" s="84">
        <v>9</v>
      </c>
    </row>
    <row r="206" spans="1:4" ht="15" customHeight="1" x14ac:dyDescent="0.25">
      <c r="A206" s="83" t="s">
        <v>330</v>
      </c>
      <c r="B206">
        <v>230</v>
      </c>
      <c r="D206" s="84">
        <v>202</v>
      </c>
    </row>
    <row r="207" spans="1:4" ht="15" customHeight="1" x14ac:dyDescent="0.25">
      <c r="A207" s="83" t="s">
        <v>331</v>
      </c>
      <c r="B207">
        <v>0</v>
      </c>
      <c r="D207" s="85"/>
    </row>
    <row r="208" spans="1:4" ht="15" customHeight="1" x14ac:dyDescent="0.25">
      <c r="A208" s="83" t="s">
        <v>332</v>
      </c>
      <c r="B208">
        <v>10</v>
      </c>
      <c r="D208" s="84">
        <v>16</v>
      </c>
    </row>
    <row r="209" spans="1:4" x14ac:dyDescent="0.25">
      <c r="A209" s="83" t="s">
        <v>333</v>
      </c>
      <c r="B209">
        <v>11</v>
      </c>
      <c r="D209" s="84">
        <v>25</v>
      </c>
    </row>
    <row r="210" spans="1:4" x14ac:dyDescent="0.25">
      <c r="A210" s="83" t="s">
        <v>334</v>
      </c>
      <c r="B210">
        <v>13</v>
      </c>
      <c r="D210" s="84">
        <v>22</v>
      </c>
    </row>
    <row r="211" spans="1:4" x14ac:dyDescent="0.25">
      <c r="A211" s="83" t="s">
        <v>335</v>
      </c>
      <c r="B211">
        <v>0</v>
      </c>
      <c r="D211" s="85"/>
    </row>
    <row r="212" spans="1:4" x14ac:dyDescent="0.25">
      <c r="A212" s="83" t="s">
        <v>336</v>
      </c>
      <c r="B212">
        <v>0</v>
      </c>
      <c r="D212" s="85"/>
    </row>
    <row r="213" spans="1:4" s="94" customFormat="1" x14ac:dyDescent="0.25">
      <c r="A213" s="87" t="s">
        <v>337</v>
      </c>
      <c r="B213" s="94">
        <v>0</v>
      </c>
      <c r="D213" s="85"/>
    </row>
    <row r="214" spans="1:4" x14ac:dyDescent="0.25">
      <c r="A214" s="83" t="s">
        <v>338</v>
      </c>
      <c r="B214">
        <v>1</v>
      </c>
      <c r="D214" s="84">
        <v>1</v>
      </c>
    </row>
    <row r="215" spans="1:4" x14ac:dyDescent="0.25">
      <c r="A215" s="83" t="s">
        <v>339</v>
      </c>
      <c r="B215">
        <v>0</v>
      </c>
      <c r="D215" s="85"/>
    </row>
    <row r="217" spans="1:4" x14ac:dyDescent="0.25">
      <c r="A217" s="81" t="s">
        <v>340</v>
      </c>
      <c r="B217">
        <f>SUM(B218:B220)</f>
        <v>72</v>
      </c>
      <c r="C217" s="81"/>
      <c r="D217" s="82">
        <f>SUM(D218:D220)</f>
        <v>87</v>
      </c>
    </row>
    <row r="218" spans="1:4" x14ac:dyDescent="0.25">
      <c r="A218" s="83" t="s">
        <v>341</v>
      </c>
      <c r="B218">
        <v>63</v>
      </c>
      <c r="D218" s="84">
        <v>72</v>
      </c>
    </row>
    <row r="219" spans="1:4" ht="16.5" customHeight="1" x14ac:dyDescent="0.25">
      <c r="A219" s="83" t="s">
        <v>342</v>
      </c>
      <c r="B219">
        <v>9</v>
      </c>
      <c r="D219" s="84">
        <v>15</v>
      </c>
    </row>
    <row r="220" spans="1:4" x14ac:dyDescent="0.25">
      <c r="A220" s="83" t="s">
        <v>343</v>
      </c>
      <c r="B220">
        <v>0</v>
      </c>
      <c r="D220" s="85"/>
    </row>
    <row r="222" spans="1:4" x14ac:dyDescent="0.25">
      <c r="A222" s="81" t="s">
        <v>52</v>
      </c>
      <c r="B222">
        <f>SUM(B223:B224)</f>
        <v>300</v>
      </c>
      <c r="C222" s="81"/>
      <c r="D222" s="82">
        <f>SUM(D223:D224)</f>
        <v>331</v>
      </c>
    </row>
    <row r="223" spans="1:4" x14ac:dyDescent="0.25">
      <c r="A223" s="83" t="s">
        <v>344</v>
      </c>
      <c r="B223">
        <v>255</v>
      </c>
      <c r="D223" s="84">
        <v>285</v>
      </c>
    </row>
    <row r="224" spans="1:4" x14ac:dyDescent="0.25">
      <c r="A224" s="83" t="s">
        <v>345</v>
      </c>
      <c r="B224">
        <v>45</v>
      </c>
      <c r="D224" s="84">
        <v>46</v>
      </c>
    </row>
    <row r="226" spans="1:6" x14ac:dyDescent="0.25">
      <c r="A226" s="81" t="s">
        <v>25</v>
      </c>
      <c r="B226">
        <f>SUM(B227:B230)</f>
        <v>355</v>
      </c>
      <c r="C226" s="81"/>
      <c r="D226" s="82">
        <f>SUM(D227:D230)</f>
        <v>429</v>
      </c>
    </row>
    <row r="227" spans="1:6" x14ac:dyDescent="0.25">
      <c r="A227" s="83" t="s">
        <v>346</v>
      </c>
      <c r="B227">
        <v>2</v>
      </c>
      <c r="D227" s="84">
        <v>22</v>
      </c>
    </row>
    <row r="228" spans="1:6" x14ac:dyDescent="0.25">
      <c r="A228" s="83" t="s">
        <v>347</v>
      </c>
      <c r="B228">
        <v>43</v>
      </c>
      <c r="D228" s="84">
        <v>47</v>
      </c>
    </row>
    <row r="229" spans="1:6" x14ac:dyDescent="0.25">
      <c r="A229" s="83" t="s">
        <v>348</v>
      </c>
      <c r="B229">
        <v>0</v>
      </c>
      <c r="D229" s="84">
        <v>2</v>
      </c>
      <c r="F229" t="s">
        <v>397</v>
      </c>
    </row>
    <row r="230" spans="1:6" x14ac:dyDescent="0.25">
      <c r="A230" s="83" t="s">
        <v>349</v>
      </c>
      <c r="B230">
        <v>310</v>
      </c>
      <c r="D230" s="84">
        <v>358</v>
      </c>
    </row>
    <row r="232" spans="1:6" x14ac:dyDescent="0.25">
      <c r="A232" s="79" t="s">
        <v>175</v>
      </c>
      <c r="B232">
        <f>SUM(B234+B240+B243+B250+B254+B263+B268+B274+B278+B283)</f>
        <v>3521</v>
      </c>
      <c r="C232" s="80"/>
      <c r="D232" s="77">
        <f>SUM(D234+D240+D243+D250+D254+D263+D268+D274+D278+D283)</f>
        <v>3489</v>
      </c>
    </row>
    <row r="234" spans="1:6" x14ac:dyDescent="0.25">
      <c r="A234" s="81" t="s">
        <v>23</v>
      </c>
      <c r="B234">
        <f>SUM(B235:B238)</f>
        <v>546</v>
      </c>
      <c r="C234" s="81"/>
      <c r="D234" s="82">
        <f>SUM(D235:D238)</f>
        <v>586</v>
      </c>
    </row>
    <row r="235" spans="1:6" x14ac:dyDescent="0.25">
      <c r="A235" s="83" t="s">
        <v>350</v>
      </c>
      <c r="B235">
        <v>378</v>
      </c>
      <c r="D235" s="84">
        <v>397</v>
      </c>
    </row>
    <row r="236" spans="1:6" x14ac:dyDescent="0.25">
      <c r="A236" s="83" t="s">
        <v>351</v>
      </c>
      <c r="B236">
        <v>56</v>
      </c>
      <c r="D236" s="84">
        <v>54</v>
      </c>
    </row>
    <row r="237" spans="1:6" x14ac:dyDescent="0.25">
      <c r="A237" s="83" t="s">
        <v>352</v>
      </c>
      <c r="B237">
        <v>20</v>
      </c>
      <c r="D237" s="84">
        <v>34</v>
      </c>
    </row>
    <row r="238" spans="1:6" x14ac:dyDescent="0.25">
      <c r="A238" s="83" t="s">
        <v>353</v>
      </c>
      <c r="B238">
        <v>92</v>
      </c>
      <c r="D238" s="84">
        <v>101</v>
      </c>
    </row>
    <row r="240" spans="1:6" x14ac:dyDescent="0.25">
      <c r="A240" s="81" t="s">
        <v>24</v>
      </c>
      <c r="B240">
        <f>B241</f>
        <v>99</v>
      </c>
      <c r="C240" s="81"/>
      <c r="D240" s="82">
        <f>SUM(D241)</f>
        <v>83</v>
      </c>
    </row>
    <row r="241" spans="1:4" x14ac:dyDescent="0.25">
      <c r="A241" s="83" t="s">
        <v>354</v>
      </c>
      <c r="B241">
        <v>99</v>
      </c>
      <c r="D241" s="84">
        <v>83</v>
      </c>
    </row>
    <row r="243" spans="1:4" x14ac:dyDescent="0.25">
      <c r="A243" s="81" t="s">
        <v>44</v>
      </c>
      <c r="B243">
        <f>SUM(B244:B248)</f>
        <v>307</v>
      </c>
      <c r="C243" s="81"/>
      <c r="D243" s="82">
        <f>SUM(D244:D248)</f>
        <v>318</v>
      </c>
    </row>
    <row r="244" spans="1:4" x14ac:dyDescent="0.25">
      <c r="A244" s="83" t="s">
        <v>355</v>
      </c>
      <c r="B244">
        <v>136</v>
      </c>
      <c r="D244" s="84">
        <v>127</v>
      </c>
    </row>
    <row r="245" spans="1:4" x14ac:dyDescent="0.25">
      <c r="A245" s="83" t="s">
        <v>356</v>
      </c>
      <c r="B245">
        <v>41</v>
      </c>
      <c r="D245" s="84">
        <v>66</v>
      </c>
    </row>
    <row r="246" spans="1:4" ht="15" customHeight="1" x14ac:dyDescent="0.25">
      <c r="A246" s="83" t="s">
        <v>357</v>
      </c>
      <c r="B246">
        <v>69</v>
      </c>
      <c r="D246" s="84">
        <v>75</v>
      </c>
    </row>
    <row r="247" spans="1:4" ht="15" customHeight="1" x14ac:dyDescent="0.25">
      <c r="A247" s="83" t="s">
        <v>412</v>
      </c>
      <c r="B247">
        <v>12</v>
      </c>
      <c r="D247" s="84"/>
    </row>
    <row r="248" spans="1:4" ht="15" customHeight="1" x14ac:dyDescent="0.25">
      <c r="A248" s="83" t="s">
        <v>358</v>
      </c>
      <c r="B248">
        <v>49</v>
      </c>
      <c r="D248" s="84">
        <v>50</v>
      </c>
    </row>
    <row r="250" spans="1:4" ht="15" customHeight="1" x14ac:dyDescent="0.25">
      <c r="A250" s="81" t="s">
        <v>28</v>
      </c>
      <c r="B250">
        <f>SUM(B251:B252)</f>
        <v>76</v>
      </c>
      <c r="C250" s="81"/>
      <c r="D250" s="82">
        <f>SUM(D251:D252)</f>
        <v>98</v>
      </c>
    </row>
    <row r="251" spans="1:4" ht="15" customHeight="1" x14ac:dyDescent="0.25">
      <c r="A251" s="83" t="s">
        <v>359</v>
      </c>
      <c r="B251">
        <v>48</v>
      </c>
      <c r="D251" s="84">
        <v>65</v>
      </c>
    </row>
    <row r="252" spans="1:4" ht="15" customHeight="1" x14ac:dyDescent="0.25">
      <c r="A252" s="83" t="s">
        <v>360</v>
      </c>
      <c r="B252">
        <v>28</v>
      </c>
      <c r="D252" s="84">
        <v>33</v>
      </c>
    </row>
    <row r="254" spans="1:4" ht="15" customHeight="1" x14ac:dyDescent="0.25">
      <c r="A254" s="81" t="s">
        <v>31</v>
      </c>
      <c r="B254">
        <f>SUM(B255:B261)</f>
        <v>485</v>
      </c>
      <c r="C254" s="81"/>
      <c r="D254" s="82">
        <f>SUM(D255:D261)</f>
        <v>388</v>
      </c>
    </row>
    <row r="255" spans="1:4" ht="15" customHeight="1" x14ac:dyDescent="0.25">
      <c r="A255" s="83" t="s">
        <v>361</v>
      </c>
      <c r="B255">
        <v>326</v>
      </c>
      <c r="D255" s="84">
        <v>298</v>
      </c>
    </row>
    <row r="256" spans="1:4" x14ac:dyDescent="0.25">
      <c r="A256" s="83" t="s">
        <v>362</v>
      </c>
      <c r="B256">
        <v>1</v>
      </c>
      <c r="D256" s="84">
        <v>3</v>
      </c>
    </row>
    <row r="257" spans="1:4" ht="15" customHeight="1" x14ac:dyDescent="0.25">
      <c r="A257" s="83" t="s">
        <v>363</v>
      </c>
      <c r="B257">
        <v>52</v>
      </c>
      <c r="D257" s="84">
        <v>54</v>
      </c>
    </row>
    <row r="258" spans="1:4" ht="15" customHeight="1" x14ac:dyDescent="0.25">
      <c r="A258" s="83" t="s">
        <v>364</v>
      </c>
      <c r="B258">
        <v>8</v>
      </c>
      <c r="D258" s="84">
        <v>15</v>
      </c>
    </row>
    <row r="259" spans="1:4" ht="15" customHeight="1" x14ac:dyDescent="0.25">
      <c r="A259" s="83" t="s">
        <v>411</v>
      </c>
      <c r="B259">
        <v>65</v>
      </c>
      <c r="D259" s="84"/>
    </row>
    <row r="260" spans="1:4" ht="15" customHeight="1" x14ac:dyDescent="0.25">
      <c r="A260" s="83" t="s">
        <v>413</v>
      </c>
      <c r="B260">
        <v>13</v>
      </c>
      <c r="D260" s="84"/>
    </row>
    <row r="261" spans="1:4" ht="15" customHeight="1" x14ac:dyDescent="0.25">
      <c r="A261" s="83" t="s">
        <v>365</v>
      </c>
      <c r="B261">
        <v>20</v>
      </c>
      <c r="D261" s="84">
        <v>18</v>
      </c>
    </row>
    <row r="263" spans="1:4" ht="15" customHeight="1" x14ac:dyDescent="0.25">
      <c r="A263" s="81" t="s">
        <v>45</v>
      </c>
      <c r="B263">
        <f>SUM(B264:B266)</f>
        <v>157</v>
      </c>
      <c r="C263" s="81"/>
      <c r="D263" s="82">
        <f>SUM(D264:D266)</f>
        <v>154</v>
      </c>
    </row>
    <row r="264" spans="1:4" ht="15" customHeight="1" x14ac:dyDescent="0.25">
      <c r="A264" s="83" t="s">
        <v>366</v>
      </c>
      <c r="B264">
        <v>138</v>
      </c>
      <c r="D264" s="84">
        <v>138</v>
      </c>
    </row>
    <row r="265" spans="1:4" ht="15" customHeight="1" x14ac:dyDescent="0.25">
      <c r="A265" s="83" t="s">
        <v>367</v>
      </c>
      <c r="B265">
        <v>0</v>
      </c>
      <c r="D265" s="84">
        <v>1</v>
      </c>
    </row>
    <row r="266" spans="1:4" ht="15" customHeight="1" x14ac:dyDescent="0.25">
      <c r="A266" s="83" t="s">
        <v>368</v>
      </c>
      <c r="B266">
        <v>19</v>
      </c>
      <c r="D266" s="84">
        <v>15</v>
      </c>
    </row>
    <row r="268" spans="1:4" ht="15" customHeight="1" x14ac:dyDescent="0.25">
      <c r="A268" s="81" t="s">
        <v>49</v>
      </c>
      <c r="B268">
        <f>SUM(B269:B271)</f>
        <v>182</v>
      </c>
      <c r="C268" s="81"/>
      <c r="D268" s="82">
        <f>SUM(D269:D272)</f>
        <v>205</v>
      </c>
    </row>
    <row r="269" spans="1:4" ht="15" customHeight="1" x14ac:dyDescent="0.25">
      <c r="A269" s="83" t="s">
        <v>369</v>
      </c>
      <c r="B269">
        <v>132</v>
      </c>
      <c r="D269" s="84">
        <v>141</v>
      </c>
    </row>
    <row r="270" spans="1:4" ht="15" customHeight="1" x14ac:dyDescent="0.25">
      <c r="A270" s="83" t="s">
        <v>370</v>
      </c>
      <c r="B270">
        <v>29</v>
      </c>
      <c r="D270" s="84">
        <v>28</v>
      </c>
    </row>
    <row r="271" spans="1:4" x14ac:dyDescent="0.25">
      <c r="A271" s="83" t="s">
        <v>371</v>
      </c>
      <c r="B271">
        <v>21</v>
      </c>
      <c r="D271" s="84">
        <v>35</v>
      </c>
    </row>
    <row r="272" spans="1:4" ht="15" customHeight="1" x14ac:dyDescent="0.25">
      <c r="A272" s="83" t="s">
        <v>372</v>
      </c>
      <c r="D272" s="84">
        <v>1</v>
      </c>
    </row>
    <row r="274" spans="1:4" ht="15" customHeight="1" x14ac:dyDescent="0.25">
      <c r="A274" s="81" t="s">
        <v>34</v>
      </c>
      <c r="B274">
        <f>SUM(B275:B276)</f>
        <v>296</v>
      </c>
      <c r="C274" s="81"/>
      <c r="D274" s="82">
        <f>SUM(D275:D276)</f>
        <v>275</v>
      </c>
    </row>
    <row r="275" spans="1:4" ht="15" customHeight="1" x14ac:dyDescent="0.25">
      <c r="A275" s="83" t="s">
        <v>373</v>
      </c>
      <c r="B275">
        <v>270</v>
      </c>
      <c r="D275" s="84">
        <v>245</v>
      </c>
    </row>
    <row r="276" spans="1:4" ht="15" customHeight="1" x14ac:dyDescent="0.25">
      <c r="A276" s="83" t="s">
        <v>374</v>
      </c>
      <c r="B276">
        <v>26</v>
      </c>
      <c r="D276" s="84">
        <v>30</v>
      </c>
    </row>
    <row r="278" spans="1:4" ht="15" customHeight="1" x14ac:dyDescent="0.25">
      <c r="A278" s="81" t="s">
        <v>37</v>
      </c>
      <c r="B278">
        <f>SUM(B280:B281)</f>
        <v>1025</v>
      </c>
      <c r="C278" s="81"/>
      <c r="D278" s="82">
        <f>SUM(D280:D281)</f>
        <v>1018</v>
      </c>
    </row>
    <row r="279" spans="1:4" ht="15" customHeight="1" x14ac:dyDescent="0.25">
      <c r="A279" s="81" t="s">
        <v>418</v>
      </c>
      <c r="B279">
        <v>1</v>
      </c>
      <c r="C279" s="81"/>
      <c r="D279" s="82"/>
    </row>
    <row r="280" spans="1:4" ht="15" customHeight="1" x14ac:dyDescent="0.25">
      <c r="A280" s="83" t="s">
        <v>375</v>
      </c>
      <c r="B280">
        <v>647</v>
      </c>
      <c r="D280" s="84">
        <v>643</v>
      </c>
    </row>
    <row r="281" spans="1:4" ht="15" customHeight="1" x14ac:dyDescent="0.25">
      <c r="A281" s="83" t="s">
        <v>376</v>
      </c>
      <c r="B281">
        <v>378</v>
      </c>
      <c r="D281" s="84">
        <v>375</v>
      </c>
    </row>
    <row r="283" spans="1:4" x14ac:dyDescent="0.25">
      <c r="A283" s="81" t="s">
        <v>377</v>
      </c>
      <c r="B283">
        <f>SUM(B284:B286)</f>
        <v>348</v>
      </c>
      <c r="C283" s="81"/>
      <c r="D283" s="82">
        <f>SUM(D284:D286)</f>
        <v>364</v>
      </c>
    </row>
    <row r="284" spans="1:4" x14ac:dyDescent="0.25">
      <c r="A284" s="83" t="s">
        <v>378</v>
      </c>
      <c r="B284">
        <v>286</v>
      </c>
      <c r="D284" s="84">
        <v>299</v>
      </c>
    </row>
    <row r="285" spans="1:4" x14ac:dyDescent="0.25">
      <c r="A285" s="83" t="s">
        <v>379</v>
      </c>
      <c r="B285">
        <v>48</v>
      </c>
      <c r="D285" s="84">
        <v>51</v>
      </c>
    </row>
    <row r="286" spans="1:4" x14ac:dyDescent="0.25">
      <c r="A286" s="83" t="s">
        <v>380</v>
      </c>
      <c r="B286">
        <v>14</v>
      </c>
      <c r="D286" s="84">
        <v>14</v>
      </c>
    </row>
    <row r="288" spans="1:4" x14ac:dyDescent="0.25">
      <c r="A288" s="79" t="s">
        <v>176</v>
      </c>
      <c r="B288">
        <f>SUM(B290,B297)</f>
        <v>2706</v>
      </c>
      <c r="C288" s="79"/>
      <c r="D288" s="78">
        <f>SUM(D290+D297)</f>
        <v>3684</v>
      </c>
    </row>
    <row r="290" spans="1:4" x14ac:dyDescent="0.25">
      <c r="A290" s="81" t="s">
        <v>40</v>
      </c>
      <c r="B290">
        <f>SUM(B291:B295)</f>
        <v>365</v>
      </c>
      <c r="C290" s="81"/>
      <c r="D290" s="82">
        <f>SUM(D291:D295)</f>
        <v>376</v>
      </c>
    </row>
    <row r="291" spans="1:4" x14ac:dyDescent="0.25">
      <c r="A291" s="83" t="s">
        <v>381</v>
      </c>
      <c r="B291">
        <v>211</v>
      </c>
      <c r="D291" s="84">
        <v>189</v>
      </c>
    </row>
    <row r="292" spans="1:4" x14ac:dyDescent="0.25">
      <c r="A292" s="83" t="s">
        <v>382</v>
      </c>
      <c r="B292">
        <v>66</v>
      </c>
      <c r="D292" s="84">
        <v>70</v>
      </c>
    </row>
    <row r="293" spans="1:4" x14ac:dyDescent="0.25">
      <c r="A293" s="83" t="s">
        <v>383</v>
      </c>
      <c r="B293" t="s">
        <v>396</v>
      </c>
      <c r="D293" s="85"/>
    </row>
    <row r="294" spans="1:4" x14ac:dyDescent="0.25">
      <c r="A294" s="83" t="s">
        <v>384</v>
      </c>
      <c r="B294">
        <v>15</v>
      </c>
      <c r="D294" s="84">
        <v>28</v>
      </c>
    </row>
    <row r="295" spans="1:4" ht="15" customHeight="1" x14ac:dyDescent="0.25">
      <c r="A295" s="83" t="s">
        <v>385</v>
      </c>
      <c r="B295">
        <v>73</v>
      </c>
      <c r="D295" s="84">
        <v>89</v>
      </c>
    </row>
    <row r="297" spans="1:4" x14ac:dyDescent="0.25">
      <c r="A297" s="81" t="s">
        <v>386</v>
      </c>
      <c r="B297">
        <f>SUM(B298:B304)</f>
        <v>2341</v>
      </c>
      <c r="C297" s="81"/>
      <c r="D297" s="82">
        <f>SUM(D298:D304)</f>
        <v>3308</v>
      </c>
    </row>
    <row r="298" spans="1:4" x14ac:dyDescent="0.25">
      <c r="A298" s="83" t="s">
        <v>387</v>
      </c>
      <c r="B298">
        <v>3</v>
      </c>
      <c r="D298" s="84">
        <v>1</v>
      </c>
    </row>
    <row r="299" spans="1:4" x14ac:dyDescent="0.25">
      <c r="A299" s="83" t="s">
        <v>388</v>
      </c>
      <c r="B299">
        <v>3</v>
      </c>
      <c r="D299" s="84">
        <v>3</v>
      </c>
    </row>
    <row r="300" spans="1:4" x14ac:dyDescent="0.25">
      <c r="A300" s="83" t="s">
        <v>389</v>
      </c>
      <c r="B300">
        <v>2</v>
      </c>
      <c r="D300" s="84">
        <v>4</v>
      </c>
    </row>
    <row r="301" spans="1:4" x14ac:dyDescent="0.25">
      <c r="A301" s="83" t="s">
        <v>390</v>
      </c>
      <c r="B301">
        <v>796</v>
      </c>
      <c r="D301" s="84">
        <v>1768</v>
      </c>
    </row>
    <row r="302" spans="1:4" x14ac:dyDescent="0.25">
      <c r="A302" s="83" t="s">
        <v>391</v>
      </c>
      <c r="B302">
        <v>657</v>
      </c>
      <c r="D302" s="84">
        <v>544</v>
      </c>
    </row>
    <row r="303" spans="1:4" x14ac:dyDescent="0.25">
      <c r="A303" s="83" t="s">
        <v>392</v>
      </c>
      <c r="B303">
        <v>832</v>
      </c>
      <c r="D303" s="84">
        <v>876</v>
      </c>
    </row>
    <row r="304" spans="1:4" x14ac:dyDescent="0.25">
      <c r="A304" s="83" t="s">
        <v>393</v>
      </c>
      <c r="B304">
        <v>48</v>
      </c>
      <c r="D304" s="84">
        <v>112</v>
      </c>
    </row>
    <row r="306" spans="1:7" x14ac:dyDescent="0.25">
      <c r="A306" s="95" t="s">
        <v>394</v>
      </c>
      <c r="B306">
        <f>SUM(B288+B232+B33+B20+B3)</f>
        <v>16108</v>
      </c>
      <c r="C306" s="95"/>
      <c r="D306" s="78">
        <f>SUM(D288+D232+D33+D20+D3)</f>
        <v>17977</v>
      </c>
    </row>
    <row r="308" spans="1:7" x14ac:dyDescent="0.25">
      <c r="G308" t="s">
        <v>395</v>
      </c>
    </row>
    <row r="310" spans="1:7" x14ac:dyDescent="0.25">
      <c r="G310">
        <f>16108*19.5*80%*2</f>
        <v>502569.60000000003</v>
      </c>
    </row>
  </sheetData>
  <pageMargins left="0.7" right="0.7" top="0.79027777777777797" bottom="0.79027777777777797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Jahresvoranschlag</vt:lpstr>
      <vt:lpstr>Verteilung AE UV</vt:lpstr>
      <vt:lpstr>Verteilung HB FVen</vt:lpstr>
      <vt:lpstr>Verteilung HB STVen</vt:lpstr>
      <vt:lpstr>Studierendenanzahl</vt:lpstr>
      <vt:lpstr>Studierendenanzahl!_FilterDatenbank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</dc:creator>
  <cp:lastModifiedBy>Baier Keya Lore Catarina</cp:lastModifiedBy>
  <cp:revision>1</cp:revision>
  <cp:lastPrinted>2019-05-29T12:37:03Z</cp:lastPrinted>
  <dcterms:created xsi:type="dcterms:W3CDTF">2009-05-29T18:59:52Z</dcterms:created>
  <dcterms:modified xsi:type="dcterms:W3CDTF">2019-11-18T10:42:05Z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